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jon\OneDrive\Bureaublad\"/>
    </mc:Choice>
  </mc:AlternateContent>
  <xr:revisionPtr revIDLastSave="0" documentId="13_ncr:1_{2373A7A4-C7D3-4C8B-A8AF-AA319D404B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F5" i="1" l="1"/>
  <c r="F32" i="1" l="1"/>
  <c r="D7" i="1" l="1"/>
  <c r="C29" i="1"/>
  <c r="C11" i="1"/>
  <c r="N12" i="1"/>
  <c r="K12" i="1"/>
  <c r="D25" i="1"/>
  <c r="E28" i="1" l="1"/>
  <c r="E10" i="1"/>
  <c r="D31" i="1" l="1"/>
  <c r="D13" i="1"/>
  <c r="K11" i="1" l="1"/>
  <c r="I19" i="1" s="1"/>
  <c r="N11" i="1"/>
  <c r="L19" i="1" s="1"/>
  <c r="K13" i="1"/>
  <c r="N13" i="1"/>
  <c r="I35" i="1"/>
  <c r="I42" i="1"/>
  <c r="I43" i="1"/>
  <c r="N15" i="1" l="1"/>
  <c r="N16" i="1" s="1"/>
  <c r="M19" i="1" s="1"/>
  <c r="K15" i="1"/>
  <c r="K16" i="1" s="1"/>
  <c r="M21" i="1"/>
  <c r="O46" i="1" s="1"/>
  <c r="M22" i="1" l="1"/>
  <c r="C32" i="1"/>
  <c r="M27" i="1"/>
  <c r="M28" i="1"/>
  <c r="M26" i="1"/>
  <c r="J28" i="1"/>
  <c r="J27" i="1"/>
  <c r="J26" i="1"/>
  <c r="M23" i="1"/>
  <c r="M20" i="1"/>
  <c r="M25" i="1"/>
  <c r="M24" i="1"/>
  <c r="J19" i="1"/>
  <c r="K19" i="1" s="1"/>
  <c r="I20" i="1" s="1"/>
  <c r="C14" i="1"/>
  <c r="N19" i="1"/>
  <c r="L20" i="1" s="1"/>
  <c r="J22" i="1"/>
  <c r="J20" i="1"/>
  <c r="J24" i="1"/>
  <c r="J21" i="1"/>
  <c r="J23" i="1"/>
  <c r="J25" i="1"/>
  <c r="N20" i="1" l="1"/>
  <c r="L21" i="1" s="1"/>
  <c r="N21" i="1" s="1"/>
  <c r="L22" i="1" s="1"/>
  <c r="N22" i="1" s="1"/>
  <c r="L23" i="1" s="1"/>
  <c r="N23" i="1" s="1"/>
  <c r="L24" i="1" s="1"/>
  <c r="N24" i="1" s="1"/>
  <c r="L25" i="1" s="1"/>
  <c r="N25" i="1" s="1"/>
  <c r="L26" i="1" s="1"/>
  <c r="N26" i="1" s="1"/>
  <c r="L27" i="1" s="1"/>
  <c r="N27" i="1" s="1"/>
  <c r="L28" i="1" s="1"/>
  <c r="N28" i="1" s="1"/>
  <c r="K20" i="1"/>
  <c r="I21" i="1" s="1"/>
  <c r="K21" i="1" s="1"/>
  <c r="I22" i="1" s="1"/>
  <c r="K22" i="1" s="1"/>
  <c r="I23" i="1" s="1"/>
  <c r="K23" i="1" s="1"/>
  <c r="I24" i="1" s="1"/>
  <c r="K24" i="1" s="1"/>
  <c r="I25" i="1" s="1"/>
  <c r="K25" i="1" s="1"/>
  <c r="I26" i="1" s="1"/>
  <c r="K26" i="1" s="1"/>
  <c r="I27" i="1" s="1"/>
  <c r="K27" i="1" s="1"/>
  <c r="I28" i="1" s="1"/>
  <c r="K28" i="1" s="1"/>
</calcChain>
</file>

<file path=xl/sharedStrings.xml><?xml version="1.0" encoding="utf-8"?>
<sst xmlns="http://schemas.openxmlformats.org/spreadsheetml/2006/main" count="51" uniqueCount="36">
  <si>
    <t>Aanschafprijs</t>
  </si>
  <si>
    <t>Installatiekosten</t>
  </si>
  <si>
    <t>Restwaarde</t>
  </si>
  <si>
    <t>Af te schrijven bedrag</t>
  </si>
  <si>
    <t>Afschrijvingsplan</t>
  </si>
  <si>
    <t>Afschrijving</t>
  </si>
  <si>
    <t>BW 1-1</t>
  </si>
  <si>
    <t>BW 31-12</t>
  </si>
  <si>
    <t>JAAR</t>
  </si>
  <si>
    <t>Afschrijving per jaar</t>
  </si>
  <si>
    <t>Levensduur</t>
  </si>
  <si>
    <t>Machine</t>
  </si>
  <si>
    <t>Herwaarderingsreserve</t>
  </si>
  <si>
    <t>http://www.jdjong.nl</t>
  </si>
  <si>
    <t>Aankoop op 1 januari 2012</t>
  </si>
  <si>
    <t>Afschrijving machine</t>
  </si>
  <si>
    <t>Boekwaarde machine</t>
  </si>
  <si>
    <t xml:space="preserve">Balans per 1/1 </t>
  </si>
  <si>
    <t>Balans per 1/1</t>
  </si>
  <si>
    <t xml:space="preserve">Verander de groene vakjes om een andere som te maken. </t>
  </si>
  <si>
    <t>Maak bij het beantwoorden van de vragen eventueel gebruik van het afschrijvingsplan.</t>
  </si>
  <si>
    <t xml:space="preserve">De machine is destijds aangeschaft voor:  </t>
  </si>
  <si>
    <t>dat de machine een restwaarde heeft van:</t>
  </si>
  <si>
    <t>De installatiekosten zijn:</t>
  </si>
  <si>
    <t xml:space="preserve">Zet de goede getallen in de gele vakjes van de balans voor en na de stijging van de vervangingswaarde van de machine. </t>
  </si>
  <si>
    <t>De levensduur blijft hetzelfde</t>
  </si>
  <si>
    <t>De aanschafprijs:</t>
  </si>
  <si>
    <t>Vervangingswaarde</t>
  </si>
  <si>
    <t>het bedrag van afschrijving machine in</t>
  </si>
  <si>
    <t>Vul in onderstaande balans per 1/1</t>
  </si>
  <si>
    <t>het bedrag van afschrijving machine en herwaarderingsreserve in</t>
  </si>
  <si>
    <t>Na de stijging van de vervangingswaarde van de machine is/zijn:</t>
  </si>
  <si>
    <t>De installatiekosten:</t>
  </si>
  <si>
    <t>De restwaarde:</t>
  </si>
  <si>
    <t>Kies een jaar tussen 2011 en 2022:</t>
  </si>
  <si>
    <t>De machine wordt in 10 jaar afgeschreven waarbij ervan uit wordt gegaan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</si>
</sst>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??_-;_-@_-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6" borderId="0" xfId="0" applyFont="1" applyFill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0" fillId="0" borderId="0" xfId="2" applyBorder="1"/>
    <xf numFmtId="0" fontId="10" fillId="0" borderId="0" xfId="2" applyBorder="1" applyProtection="1">
      <protection hidden="1"/>
    </xf>
    <xf numFmtId="165" fontId="4" fillId="5" borderId="0" xfId="1" applyNumberFormat="1" applyFont="1" applyFill="1" applyBorder="1" applyProtection="1">
      <protection hidden="1"/>
    </xf>
    <xf numFmtId="165" fontId="4" fillId="6" borderId="0" xfId="1" applyNumberFormat="1" applyFont="1" applyFill="1" applyBorder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0" fillId="7" borderId="0" xfId="0" applyFill="1" applyProtection="1">
      <protection hidden="1"/>
    </xf>
    <xf numFmtId="165" fontId="0" fillId="7" borderId="0" xfId="0" applyNumberFormat="1" applyFill="1" applyProtection="1">
      <protection hidden="1"/>
    </xf>
    <xf numFmtId="0" fontId="0" fillId="8" borderId="0" xfId="0" applyFill="1" applyProtection="1">
      <protection hidden="1"/>
    </xf>
    <xf numFmtId="165" fontId="0" fillId="8" borderId="0" xfId="0" applyNumberFormat="1" applyFill="1" applyProtection="1">
      <protection hidden="1"/>
    </xf>
    <xf numFmtId="0" fontId="0" fillId="9" borderId="0" xfId="0" applyFill="1" applyAlignment="1" applyProtection="1">
      <alignment wrapText="1"/>
      <protection hidden="1"/>
    </xf>
    <xf numFmtId="0" fontId="0" fillId="10" borderId="0" xfId="0" applyFill="1" applyAlignment="1" applyProtection="1">
      <alignment wrapText="1"/>
      <protection hidden="1"/>
    </xf>
    <xf numFmtId="0" fontId="3" fillId="2" borderId="0" xfId="0" applyFont="1" applyFill="1" applyProtection="1">
      <protection hidden="1"/>
    </xf>
    <xf numFmtId="165" fontId="0" fillId="9" borderId="0" xfId="0" applyNumberFormat="1" applyFill="1" applyProtection="1">
      <protection hidden="1"/>
    </xf>
    <xf numFmtId="165" fontId="0" fillId="10" borderId="0" xfId="0" applyNumberFormat="1" applyFill="1" applyProtection="1">
      <protection hidden="1"/>
    </xf>
    <xf numFmtId="0" fontId="7" fillId="0" borderId="0" xfId="0" applyFont="1" applyProtection="1">
      <protection locked="0" hidden="1"/>
    </xf>
    <xf numFmtId="0" fontId="8" fillId="0" borderId="0" xfId="0" applyFont="1" applyProtection="1">
      <protection locked="0"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7" fillId="0" borderId="7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7" fillId="12" borderId="1" xfId="0" applyFont="1" applyFill="1" applyBorder="1" applyProtection="1">
      <protection hidden="1"/>
    </xf>
    <xf numFmtId="0" fontId="7" fillId="12" borderId="2" xfId="0" applyFont="1" applyFill="1" applyBorder="1" applyProtection="1">
      <protection hidden="1"/>
    </xf>
    <xf numFmtId="0" fontId="7" fillId="12" borderId="3" xfId="0" applyFont="1" applyFill="1" applyBorder="1" applyProtection="1">
      <protection hidden="1"/>
    </xf>
    <xf numFmtId="0" fontId="7" fillId="0" borderId="10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7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7" fillId="0" borderId="13" xfId="0" applyFont="1" applyBorder="1" applyProtection="1">
      <protection hidden="1"/>
    </xf>
    <xf numFmtId="0" fontId="7" fillId="0" borderId="14" xfId="0" applyFont="1" applyBorder="1" applyProtection="1">
      <protection hidden="1"/>
    </xf>
    <xf numFmtId="0" fontId="7" fillId="0" borderId="15" xfId="0" applyFont="1" applyBorder="1" applyProtection="1"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0" fillId="0" borderId="13" xfId="0" applyBorder="1" applyProtection="1">
      <protection hidden="1"/>
    </xf>
    <xf numFmtId="0" fontId="11" fillId="0" borderId="0" xfId="0" applyFont="1" applyProtection="1">
      <protection hidden="1"/>
    </xf>
    <xf numFmtId="0" fontId="7" fillId="0" borderId="19" xfId="0" applyFont="1" applyBorder="1" applyProtection="1">
      <protection hidden="1"/>
    </xf>
    <xf numFmtId="42" fontId="7" fillId="0" borderId="5" xfId="0" applyNumberFormat="1" applyFont="1" applyBorder="1" applyProtection="1">
      <protection hidden="1"/>
    </xf>
    <xf numFmtId="42" fontId="7" fillId="0" borderId="15" xfId="0" applyNumberFormat="1" applyFont="1" applyBorder="1" applyProtection="1">
      <protection hidden="1"/>
    </xf>
    <xf numFmtId="42" fontId="7" fillId="0" borderId="18" xfId="0" applyNumberFormat="1" applyFont="1" applyBorder="1" applyProtection="1">
      <protection hidden="1"/>
    </xf>
    <xf numFmtId="0" fontId="7" fillId="12" borderId="2" xfId="0" applyFont="1" applyFill="1" applyBorder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42" fontId="11" fillId="11" borderId="0" xfId="0" applyNumberFormat="1" applyFont="1" applyFill="1" applyProtection="1">
      <protection locked="0"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42" fontId="4" fillId="5" borderId="0" xfId="1" applyNumberFormat="1" applyFont="1" applyFill="1" applyBorder="1" applyProtection="1">
      <protection hidden="1"/>
    </xf>
    <xf numFmtId="42" fontId="4" fillId="6" borderId="0" xfId="1" applyNumberFormat="1" applyFont="1" applyFill="1" applyBorder="1" applyProtection="1">
      <protection hidden="1"/>
    </xf>
    <xf numFmtId="0" fontId="7" fillId="13" borderId="0" xfId="0" applyFont="1" applyFill="1" applyProtection="1">
      <protection locked="0" hidden="1"/>
    </xf>
    <xf numFmtId="42" fontId="11" fillId="13" borderId="0" xfId="0" applyNumberFormat="1" applyFont="1" applyFill="1" applyProtection="1">
      <protection locked="0" hidden="1"/>
    </xf>
    <xf numFmtId="42" fontId="7" fillId="14" borderId="9" xfId="0" applyNumberFormat="1" applyFont="1" applyFill="1" applyBorder="1" applyProtection="1">
      <protection locked="0" hidden="1"/>
    </xf>
    <xf numFmtId="42" fontId="7" fillId="14" borderId="11" xfId="0" applyNumberFormat="1" applyFont="1" applyFill="1" applyBorder="1" applyProtection="1">
      <protection locked="0" hidden="1"/>
    </xf>
    <xf numFmtId="0" fontId="5" fillId="2" borderId="0" xfId="0" applyFont="1" applyFill="1" applyAlignment="1" applyProtection="1">
      <alignment horizontal="center" vertical="center" textRotation="90"/>
      <protection hidden="1"/>
    </xf>
    <xf numFmtId="0" fontId="3" fillId="5" borderId="0" xfId="0" applyFont="1" applyFill="1" applyAlignment="1" applyProtection="1">
      <alignment horizontal="left"/>
      <protection hidden="1"/>
    </xf>
    <xf numFmtId="0" fontId="2" fillId="9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left"/>
      <protection hidden="1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djong.nl/Examens%20m&amp;o/VWO%202013-2%20opgave%206.pd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jdjong.nl/Examens%20m&amp;o/VWO%202012-2%20opgave%203.pdf" TargetMode="External"/><Relationship Id="rId4" Type="http://schemas.openxmlformats.org/officeDocument/2006/relationships/hyperlink" Target="http://www.jdjong.nl/Examens%20m&amp;o/VWO%202009-2%20opgave%207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4</xdr:row>
      <xdr:rowOff>0</xdr:rowOff>
    </xdr:from>
    <xdr:to>
      <xdr:col>8</xdr:col>
      <xdr:colOff>497205</xdr:colOff>
      <xdr:row>6</xdr:row>
      <xdr:rowOff>11430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952500"/>
          <a:ext cx="487680" cy="487680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3</xdr:row>
      <xdr:rowOff>219075</xdr:rowOff>
    </xdr:from>
    <xdr:to>
      <xdr:col>10</xdr:col>
      <xdr:colOff>211455</xdr:colOff>
      <xdr:row>5</xdr:row>
      <xdr:rowOff>230505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933450"/>
          <a:ext cx="487680" cy="487680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4</xdr:row>
      <xdr:rowOff>0</xdr:rowOff>
    </xdr:from>
    <xdr:to>
      <xdr:col>11</xdr:col>
      <xdr:colOff>630555</xdr:colOff>
      <xdr:row>6</xdr:row>
      <xdr:rowOff>11430</xdr:rowOff>
    </xdr:to>
    <xdr:pic>
      <xdr:nvPicPr>
        <xdr:cNvPr id="4" name="Afbeelding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952500"/>
          <a:ext cx="487680" cy="487680"/>
        </a:xfrm>
        <a:prstGeom prst="rect">
          <a:avLst/>
        </a:prstGeom>
      </xdr:spPr>
    </xdr:pic>
    <xdr:clientData/>
  </xdr:twoCellAnchor>
  <xdr:twoCellAnchor>
    <xdr:from>
      <xdr:col>7</xdr:col>
      <xdr:colOff>152400</xdr:colOff>
      <xdr:row>6</xdr:row>
      <xdr:rowOff>28574</xdr:rowOff>
    </xdr:from>
    <xdr:to>
      <xdr:col>9</xdr:col>
      <xdr:colOff>161925</xdr:colOff>
      <xdr:row>7</xdr:row>
      <xdr:rowOff>114300</xdr:rowOff>
    </xdr:to>
    <xdr:sp macro="" textlink="">
      <xdr:nvSpPr>
        <xdr:cNvPr id="5" name="Tekstva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19900" y="1457324"/>
          <a:ext cx="1085850" cy="285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VWO</a:t>
          </a:r>
          <a:r>
            <a:rPr lang="nl-NL" sz="1100" baseline="0"/>
            <a:t> 2012-2</a:t>
          </a:r>
          <a:endParaRPr lang="nl-NL" sz="1100"/>
        </a:p>
      </xdr:txBody>
    </xdr:sp>
    <xdr:clientData/>
  </xdr:twoCellAnchor>
  <xdr:twoCellAnchor>
    <xdr:from>
      <xdr:col>9</xdr:col>
      <xdr:colOff>304800</xdr:colOff>
      <xdr:row>6</xdr:row>
      <xdr:rowOff>28575</xdr:rowOff>
    </xdr:from>
    <xdr:to>
      <xdr:col>10</xdr:col>
      <xdr:colOff>628650</xdr:colOff>
      <xdr:row>7</xdr:row>
      <xdr:rowOff>114301</xdr:rowOff>
    </xdr:to>
    <xdr:sp macro="" textlink="">
      <xdr:nvSpPr>
        <xdr:cNvPr id="6" name="Tekstvak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048625" y="1457325"/>
          <a:ext cx="1085850" cy="285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VWO</a:t>
          </a:r>
          <a:r>
            <a:rPr lang="nl-NL" sz="1100" baseline="0"/>
            <a:t> 2013-2</a:t>
          </a:r>
          <a:endParaRPr lang="nl-NL" sz="1100"/>
        </a:p>
      </xdr:txBody>
    </xdr:sp>
    <xdr:clientData/>
  </xdr:twoCellAnchor>
  <xdr:twoCellAnchor>
    <xdr:from>
      <xdr:col>10</xdr:col>
      <xdr:colOff>752475</xdr:colOff>
      <xdr:row>6</xdr:row>
      <xdr:rowOff>38100</xdr:rowOff>
    </xdr:from>
    <xdr:to>
      <xdr:col>12</xdr:col>
      <xdr:colOff>285750</xdr:colOff>
      <xdr:row>7</xdr:row>
      <xdr:rowOff>123826</xdr:rowOff>
    </xdr:to>
    <xdr:sp macro="" textlink="">
      <xdr:nvSpPr>
        <xdr:cNvPr id="7" name="Tekstva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258300" y="1466850"/>
          <a:ext cx="1085850" cy="285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VWO</a:t>
          </a:r>
          <a:r>
            <a:rPr lang="nl-NL" sz="1100" baseline="0"/>
            <a:t> 2009-2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djong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6"/>
  <sheetViews>
    <sheetView tabSelected="1" workbookViewId="0"/>
  </sheetViews>
  <sheetFormatPr defaultRowHeight="12.75" x14ac:dyDescent="0.2"/>
  <cols>
    <col min="1" max="1" width="3.5703125" style="5" customWidth="1"/>
    <col min="2" max="2" width="24.7109375" style="5" customWidth="1"/>
    <col min="3" max="3" width="13.42578125" style="5" customWidth="1"/>
    <col min="4" max="4" width="16.42578125" style="5" customWidth="1"/>
    <col min="5" max="5" width="26.28515625" style="5" customWidth="1"/>
    <col min="6" max="6" width="11.7109375" style="5" bestFit="1" customWidth="1"/>
    <col min="7" max="7" width="3.85546875" style="5" customWidth="1"/>
    <col min="8" max="8" width="5.42578125" style="5" bestFit="1" customWidth="1"/>
    <col min="9" max="9" width="10.7109375" style="5" customWidth="1"/>
    <col min="10" max="10" width="11.42578125" style="5" bestFit="1" customWidth="1"/>
    <col min="11" max="11" width="11.85546875" style="5" bestFit="1" customWidth="1"/>
    <col min="12" max="12" width="11.42578125" style="5" customWidth="1"/>
    <col min="13" max="13" width="11.42578125" style="5" bestFit="1" customWidth="1"/>
    <col min="14" max="14" width="11.85546875" style="5" bestFit="1" customWidth="1"/>
    <col min="15" max="15" width="10.28515625" style="5" customWidth="1"/>
    <col min="16" max="16384" width="9.140625" style="5"/>
  </cols>
  <sheetData>
    <row r="1" spans="2:14" ht="18.75" x14ac:dyDescent="0.3">
      <c r="B1" s="6" t="s">
        <v>24</v>
      </c>
    </row>
    <row r="2" spans="2:14" ht="18.75" x14ac:dyDescent="0.3">
      <c r="B2" s="6" t="s">
        <v>19</v>
      </c>
    </row>
    <row r="3" spans="2:14" ht="18.75" x14ac:dyDescent="0.3">
      <c r="B3" s="6" t="s">
        <v>20</v>
      </c>
    </row>
    <row r="4" spans="2:14" ht="18.75" x14ac:dyDescent="0.3">
      <c r="B4" s="6"/>
    </row>
    <row r="5" spans="2:14" ht="18.75" x14ac:dyDescent="0.3">
      <c r="B5" s="6" t="s">
        <v>34</v>
      </c>
      <c r="E5" s="60">
        <v>2013</v>
      </c>
      <c r="F5" s="50" t="str">
        <f>IF(AND(E5&gt;=2012,E5&lt;=2021),"","Foute invoer")</f>
        <v/>
      </c>
    </row>
    <row r="6" spans="2:14" ht="18.75" x14ac:dyDescent="0.3">
      <c r="B6" s="6"/>
      <c r="E6" s="4"/>
      <c r="F6" s="50"/>
    </row>
    <row r="7" spans="2:14" ht="15.75" customHeight="1" x14ac:dyDescent="0.25">
      <c r="B7" s="26" t="s">
        <v>29</v>
      </c>
      <c r="D7" s="51">
        <f>E5</f>
        <v>2013</v>
      </c>
      <c r="E7" s="4"/>
      <c r="F7" s="50"/>
    </row>
    <row r="8" spans="2:14" ht="15.75" customHeight="1" x14ac:dyDescent="0.25">
      <c r="B8" s="26" t="s">
        <v>28</v>
      </c>
      <c r="C8" s="51"/>
      <c r="E8" s="4"/>
      <c r="F8" s="50"/>
    </row>
    <row r="9" spans="2:14" ht="15.75" customHeight="1" thickBot="1" x14ac:dyDescent="0.3">
      <c r="B9" s="26"/>
      <c r="C9" s="51"/>
      <c r="E9" s="4"/>
      <c r="F9" s="50"/>
    </row>
    <row r="10" spans="2:14" ht="15.75" customHeight="1" thickBot="1" x14ac:dyDescent="0.3">
      <c r="B10" s="29"/>
      <c r="C10" s="30"/>
      <c r="D10" s="30" t="s">
        <v>17</v>
      </c>
      <c r="E10" s="49">
        <f>E5</f>
        <v>2013</v>
      </c>
      <c r="F10" s="31"/>
      <c r="G10" s="4"/>
      <c r="H10" s="64" t="s">
        <v>8</v>
      </c>
      <c r="I10" s="67" t="s">
        <v>14</v>
      </c>
      <c r="J10" s="67"/>
      <c r="K10" s="67"/>
      <c r="L10" s="68" t="s">
        <v>27</v>
      </c>
      <c r="M10" s="68"/>
      <c r="N10" s="68"/>
    </row>
    <row r="11" spans="2:14" ht="15.75" customHeight="1" x14ac:dyDescent="0.25">
      <c r="B11" s="32" t="s">
        <v>11</v>
      </c>
      <c r="C11" s="46">
        <f>F15+F16</f>
        <v>368000</v>
      </c>
      <c r="D11" s="33"/>
      <c r="E11" s="34" t="s">
        <v>12</v>
      </c>
      <c r="F11" s="35"/>
      <c r="G11" s="4"/>
      <c r="H11" s="64"/>
      <c r="I11" s="65" t="s">
        <v>0</v>
      </c>
      <c r="J11" s="65"/>
      <c r="K11" s="10">
        <f>F15</f>
        <v>358000</v>
      </c>
      <c r="L11" s="70" t="s">
        <v>0</v>
      </c>
      <c r="M11" s="70"/>
      <c r="N11" s="11">
        <f>F20</f>
        <v>420000</v>
      </c>
    </row>
    <row r="12" spans="2:14" ht="15.75" customHeight="1" thickBot="1" x14ac:dyDescent="0.3">
      <c r="B12" s="36" t="s">
        <v>15</v>
      </c>
      <c r="C12" s="62"/>
      <c r="D12" s="4"/>
      <c r="E12" s="27"/>
      <c r="F12" s="37"/>
      <c r="G12" s="4"/>
      <c r="H12" s="64"/>
      <c r="I12" s="65" t="s">
        <v>1</v>
      </c>
      <c r="J12" s="65"/>
      <c r="K12" s="58">
        <f>F16</f>
        <v>10000</v>
      </c>
      <c r="L12" s="70" t="s">
        <v>1</v>
      </c>
      <c r="M12" s="70"/>
      <c r="N12" s="59">
        <f>F21</f>
        <v>12000</v>
      </c>
    </row>
    <row r="13" spans="2:14" ht="15.75" customHeight="1" x14ac:dyDescent="0.25">
      <c r="B13" s="38" t="s">
        <v>16</v>
      </c>
      <c r="C13" s="39"/>
      <c r="D13" s="47">
        <f>C11-C12</f>
        <v>368000</v>
      </c>
      <c r="E13" s="40"/>
      <c r="F13" s="41"/>
      <c r="G13" s="4"/>
      <c r="H13" s="64"/>
      <c r="I13" s="65" t="s">
        <v>2</v>
      </c>
      <c r="J13" s="65"/>
      <c r="K13" s="10">
        <f>F18</f>
        <v>8000</v>
      </c>
      <c r="L13" s="70" t="s">
        <v>2</v>
      </c>
      <c r="M13" s="70"/>
      <c r="N13" s="11">
        <f>F22</f>
        <v>10000</v>
      </c>
    </row>
    <row r="14" spans="2:14" ht="15.75" customHeight="1" x14ac:dyDescent="0.25">
      <c r="B14" s="4"/>
      <c r="C14" s="52" t="str">
        <f>IF($C$12&lt;&gt;"",IF($C$12=(E5-2012)*K16,"GOED","FOUT"),"")</f>
        <v/>
      </c>
      <c r="D14" s="4"/>
      <c r="E14" s="45"/>
      <c r="F14" s="4"/>
      <c r="G14" s="4"/>
      <c r="H14" s="64"/>
      <c r="I14" s="65" t="s">
        <v>10</v>
      </c>
      <c r="J14" s="65"/>
      <c r="K14" s="12">
        <v>10</v>
      </c>
      <c r="L14" s="3" t="s">
        <v>10</v>
      </c>
      <c r="M14" s="3"/>
      <c r="N14" s="13">
        <v>10</v>
      </c>
    </row>
    <row r="15" spans="2:14" ht="15.75" customHeight="1" x14ac:dyDescent="0.25">
      <c r="B15" s="54" t="s">
        <v>21</v>
      </c>
      <c r="C15" s="55"/>
      <c r="D15" s="25"/>
      <c r="F15" s="61">
        <v>358000</v>
      </c>
      <c r="G15" s="25"/>
      <c r="H15" s="64"/>
      <c r="I15" s="14" t="s">
        <v>3</v>
      </c>
      <c r="J15" s="14"/>
      <c r="K15" s="15">
        <f>K11+K12-K13</f>
        <v>360000</v>
      </c>
      <c r="L15" s="16" t="s">
        <v>3</v>
      </c>
      <c r="M15" s="16"/>
      <c r="N15" s="17">
        <f>N11+N12-N13</f>
        <v>422000</v>
      </c>
    </row>
    <row r="16" spans="2:14" ht="15.75" customHeight="1" x14ac:dyDescent="0.25">
      <c r="B16" s="54" t="s">
        <v>23</v>
      </c>
      <c r="F16" s="61">
        <v>10000</v>
      </c>
      <c r="G16" s="25"/>
      <c r="H16" s="64"/>
      <c r="I16" s="14" t="s">
        <v>9</v>
      </c>
      <c r="J16" s="14"/>
      <c r="K16" s="15">
        <f>K15/K14</f>
        <v>36000</v>
      </c>
      <c r="L16" s="16" t="s">
        <v>9</v>
      </c>
      <c r="M16" s="16"/>
      <c r="N16" s="17">
        <f>N15/N14</f>
        <v>42200</v>
      </c>
    </row>
    <row r="17" spans="2:14" ht="15.75" customHeight="1" x14ac:dyDescent="0.2">
      <c r="B17" s="54" t="s">
        <v>35</v>
      </c>
      <c r="C17" s="55"/>
      <c r="D17" s="25"/>
      <c r="E17" s="25"/>
      <c r="F17" s="25"/>
      <c r="G17" s="25"/>
      <c r="H17" s="64"/>
      <c r="I17" s="66" t="s">
        <v>4</v>
      </c>
      <c r="J17" s="66"/>
      <c r="K17" s="66"/>
      <c r="L17" s="69" t="s">
        <v>4</v>
      </c>
      <c r="M17" s="69"/>
      <c r="N17" s="69"/>
    </row>
    <row r="18" spans="2:14" ht="15.75" customHeight="1" x14ac:dyDescent="0.25">
      <c r="B18" s="54" t="s">
        <v>22</v>
      </c>
      <c r="C18" s="55"/>
      <c r="D18" s="25"/>
      <c r="F18" s="61">
        <v>8000</v>
      </c>
      <c r="H18" s="64"/>
      <c r="I18" s="18" t="s">
        <v>6</v>
      </c>
      <c r="J18" s="18" t="s">
        <v>5</v>
      </c>
      <c r="K18" s="18" t="s">
        <v>7</v>
      </c>
      <c r="L18" s="19" t="s">
        <v>6</v>
      </c>
      <c r="M18" s="19" t="s">
        <v>5</v>
      </c>
      <c r="N18" s="19" t="s">
        <v>7</v>
      </c>
    </row>
    <row r="19" spans="2:14" ht="15.75" customHeight="1" x14ac:dyDescent="0.25">
      <c r="B19" s="50" t="s">
        <v>31</v>
      </c>
      <c r="G19" s="25"/>
      <c r="H19" s="20">
        <v>2012</v>
      </c>
      <c r="I19" s="21">
        <f>K11+K12</f>
        <v>368000</v>
      </c>
      <c r="J19" s="21">
        <f t="shared" ref="J19:J28" si="0">$K$16</f>
        <v>36000</v>
      </c>
      <c r="K19" s="21">
        <f t="shared" ref="K19:K25" si="1">I19-J19</f>
        <v>332000</v>
      </c>
      <c r="L19" s="22">
        <f>N11+N12</f>
        <v>432000</v>
      </c>
      <c r="M19" s="22">
        <f t="shared" ref="M19:M28" si="2">$N$16</f>
        <v>42200</v>
      </c>
      <c r="N19" s="22">
        <f t="shared" ref="N19:N25" si="3">L19-M19</f>
        <v>389800</v>
      </c>
    </row>
    <row r="20" spans="2:14" ht="15.75" customHeight="1" x14ac:dyDescent="0.25">
      <c r="B20" s="54" t="s">
        <v>26</v>
      </c>
      <c r="C20" s="56"/>
      <c r="D20" s="44"/>
      <c r="F20" s="53">
        <v>420000</v>
      </c>
      <c r="H20" s="20">
        <v>2013</v>
      </c>
      <c r="I20" s="21">
        <f t="shared" ref="I20:I25" si="4">K19</f>
        <v>332000</v>
      </c>
      <c r="J20" s="21">
        <f t="shared" si="0"/>
        <v>36000</v>
      </c>
      <c r="K20" s="21">
        <f t="shared" si="1"/>
        <v>296000</v>
      </c>
      <c r="L20" s="22">
        <f t="shared" ref="L20:L25" si="5">N19</f>
        <v>389800</v>
      </c>
      <c r="M20" s="22">
        <f t="shared" si="2"/>
        <v>42200</v>
      </c>
      <c r="N20" s="22">
        <f t="shared" si="3"/>
        <v>347600</v>
      </c>
    </row>
    <row r="21" spans="2:14" ht="15.75" customHeight="1" x14ac:dyDescent="0.25">
      <c r="B21" s="54" t="s">
        <v>32</v>
      </c>
      <c r="F21" s="53">
        <v>12000</v>
      </c>
      <c r="H21" s="20">
        <v>2014</v>
      </c>
      <c r="I21" s="21">
        <f t="shared" si="4"/>
        <v>296000</v>
      </c>
      <c r="J21" s="21">
        <f t="shared" si="0"/>
        <v>36000</v>
      </c>
      <c r="K21" s="21">
        <f t="shared" si="1"/>
        <v>260000</v>
      </c>
      <c r="L21" s="22">
        <f t="shared" si="5"/>
        <v>347600</v>
      </c>
      <c r="M21" s="22">
        <f t="shared" si="2"/>
        <v>42200</v>
      </c>
      <c r="N21" s="22">
        <f t="shared" si="3"/>
        <v>305400</v>
      </c>
    </row>
    <row r="22" spans="2:14" ht="15.75" customHeight="1" x14ac:dyDescent="0.25">
      <c r="B22" s="54" t="s">
        <v>33</v>
      </c>
      <c r="C22" s="57"/>
      <c r="F22" s="53">
        <v>10000</v>
      </c>
      <c r="H22" s="20">
        <v>2015</v>
      </c>
      <c r="I22" s="21">
        <f t="shared" si="4"/>
        <v>260000</v>
      </c>
      <c r="J22" s="21">
        <f t="shared" si="0"/>
        <v>36000</v>
      </c>
      <c r="K22" s="21">
        <f t="shared" si="1"/>
        <v>224000</v>
      </c>
      <c r="L22" s="22">
        <f t="shared" si="5"/>
        <v>305400</v>
      </c>
      <c r="M22" s="22">
        <f t="shared" si="2"/>
        <v>42200</v>
      </c>
      <c r="N22" s="22">
        <f t="shared" si="3"/>
        <v>263200</v>
      </c>
    </row>
    <row r="23" spans="2:14" ht="15.75" customHeight="1" x14ac:dyDescent="0.2">
      <c r="B23" s="54" t="s">
        <v>25</v>
      </c>
      <c r="H23" s="20">
        <v>2016</v>
      </c>
      <c r="I23" s="21">
        <f t="shared" si="4"/>
        <v>224000</v>
      </c>
      <c r="J23" s="21">
        <f t="shared" si="0"/>
        <v>36000</v>
      </c>
      <c r="K23" s="21">
        <f t="shared" si="1"/>
        <v>188000</v>
      </c>
      <c r="L23" s="22">
        <f t="shared" si="5"/>
        <v>263200</v>
      </c>
      <c r="M23" s="22">
        <f t="shared" si="2"/>
        <v>42200</v>
      </c>
      <c r="N23" s="22">
        <f t="shared" si="3"/>
        <v>221000</v>
      </c>
    </row>
    <row r="24" spans="2:14" ht="15.75" customHeight="1" x14ac:dyDescent="0.2">
      <c r="H24" s="20">
        <v>2017</v>
      </c>
      <c r="I24" s="21">
        <f t="shared" si="4"/>
        <v>188000</v>
      </c>
      <c r="J24" s="21">
        <f t="shared" si="0"/>
        <v>36000</v>
      </c>
      <c r="K24" s="21">
        <f t="shared" si="1"/>
        <v>152000</v>
      </c>
      <c r="L24" s="22">
        <f t="shared" si="5"/>
        <v>221000</v>
      </c>
      <c r="M24" s="22">
        <f t="shared" si="2"/>
        <v>42200</v>
      </c>
      <c r="N24" s="22">
        <f t="shared" si="3"/>
        <v>178800</v>
      </c>
    </row>
    <row r="25" spans="2:14" ht="15.75" customHeight="1" x14ac:dyDescent="0.25">
      <c r="B25" s="26" t="s">
        <v>29</v>
      </c>
      <c r="D25" s="51">
        <f>E5</f>
        <v>2013</v>
      </c>
      <c r="H25" s="20">
        <v>2018</v>
      </c>
      <c r="I25" s="21">
        <f t="shared" si="4"/>
        <v>152000</v>
      </c>
      <c r="J25" s="21">
        <f t="shared" si="0"/>
        <v>36000</v>
      </c>
      <c r="K25" s="21">
        <f t="shared" si="1"/>
        <v>116000</v>
      </c>
      <c r="L25" s="22">
        <f t="shared" si="5"/>
        <v>178800</v>
      </c>
      <c r="M25" s="22">
        <f t="shared" si="2"/>
        <v>42200</v>
      </c>
      <c r="N25" s="22">
        <f t="shared" si="3"/>
        <v>136600</v>
      </c>
    </row>
    <row r="26" spans="2:14" ht="15.75" customHeight="1" x14ac:dyDescent="0.25">
      <c r="B26" s="26" t="s">
        <v>30</v>
      </c>
      <c r="C26" s="7"/>
      <c r="H26" s="20">
        <v>2019</v>
      </c>
      <c r="I26" s="21">
        <f t="shared" ref="I26:I28" si="6">K25</f>
        <v>116000</v>
      </c>
      <c r="J26" s="21">
        <f t="shared" si="0"/>
        <v>36000</v>
      </c>
      <c r="K26" s="21">
        <f t="shared" ref="K26:K28" si="7">I26-J26</f>
        <v>80000</v>
      </c>
      <c r="L26" s="22">
        <f t="shared" ref="L26:L28" si="8">N25</f>
        <v>136600</v>
      </c>
      <c r="M26" s="22">
        <f t="shared" si="2"/>
        <v>42200</v>
      </c>
      <c r="N26" s="22">
        <f t="shared" ref="N26:N28" si="9">L26-M26</f>
        <v>94400</v>
      </c>
    </row>
    <row r="27" spans="2:14" ht="15.75" customHeight="1" thickBot="1" x14ac:dyDescent="0.3">
      <c r="B27" s="26"/>
      <c r="C27" s="7"/>
      <c r="H27" s="20">
        <v>2020</v>
      </c>
      <c r="I27" s="21">
        <f t="shared" si="6"/>
        <v>80000</v>
      </c>
      <c r="J27" s="21">
        <f t="shared" si="0"/>
        <v>36000</v>
      </c>
      <c r="K27" s="21">
        <f t="shared" si="7"/>
        <v>44000</v>
      </c>
      <c r="L27" s="22">
        <f t="shared" si="8"/>
        <v>94400</v>
      </c>
      <c r="M27" s="22">
        <f t="shared" si="2"/>
        <v>42200</v>
      </c>
      <c r="N27" s="22">
        <f t="shared" si="9"/>
        <v>52200</v>
      </c>
    </row>
    <row r="28" spans="2:14" ht="15.75" customHeight="1" thickBot="1" x14ac:dyDescent="0.3">
      <c r="B28" s="29"/>
      <c r="C28" s="30"/>
      <c r="D28" s="30" t="s">
        <v>18</v>
      </c>
      <c r="E28" s="49">
        <f>E5</f>
        <v>2013</v>
      </c>
      <c r="F28" s="31"/>
      <c r="G28" s="4"/>
      <c r="H28" s="20">
        <v>2021</v>
      </c>
      <c r="I28" s="21">
        <f t="shared" si="6"/>
        <v>44000</v>
      </c>
      <c r="J28" s="21">
        <f t="shared" si="0"/>
        <v>36000</v>
      </c>
      <c r="K28" s="21">
        <f t="shared" si="7"/>
        <v>8000</v>
      </c>
      <c r="L28" s="22">
        <f t="shared" si="8"/>
        <v>52200</v>
      </c>
      <c r="M28" s="22">
        <f t="shared" si="2"/>
        <v>42200</v>
      </c>
      <c r="N28" s="22">
        <f t="shared" si="9"/>
        <v>10000</v>
      </c>
    </row>
    <row r="29" spans="2:14" ht="15.75" customHeight="1" x14ac:dyDescent="0.25">
      <c r="B29" s="32" t="s">
        <v>11</v>
      </c>
      <c r="C29" s="46">
        <f>F20+F21</f>
        <v>432000</v>
      </c>
      <c r="D29" s="42"/>
      <c r="E29" s="33" t="s">
        <v>12</v>
      </c>
      <c r="F29" s="63"/>
      <c r="G29" s="4"/>
      <c r="K29" s="2"/>
    </row>
    <row r="30" spans="2:14" ht="15.75" customHeight="1" thickBot="1" x14ac:dyDescent="0.3">
      <c r="B30" s="36" t="s">
        <v>15</v>
      </c>
      <c r="C30" s="62"/>
      <c r="D30" s="28"/>
      <c r="E30" s="4"/>
      <c r="F30" s="43"/>
      <c r="G30" s="4"/>
      <c r="K30" s="2"/>
    </row>
    <row r="31" spans="2:14" ht="15.75" customHeight="1" x14ac:dyDescent="0.25">
      <c r="B31" s="38" t="s">
        <v>16</v>
      </c>
      <c r="C31" s="39"/>
      <c r="D31" s="48">
        <f>C29-C30</f>
        <v>432000</v>
      </c>
      <c r="E31" s="39"/>
      <c r="F31" s="41"/>
      <c r="G31" s="4"/>
    </row>
    <row r="32" spans="2:14" x14ac:dyDescent="0.2">
      <c r="C32" s="52" t="str">
        <f>IF($C$30&lt;&gt;"",IF($C$30=(E5-2012)*N16,"GOED","FOUT"),"")</f>
        <v/>
      </c>
      <c r="F32" s="52" t="str">
        <f>IF($F$29&lt;&gt;"",IF($F$29=D31-D13,"GOED","FOUT"),"")</f>
        <v/>
      </c>
    </row>
    <row r="34" spans="2:15" x14ac:dyDescent="0.2">
      <c r="B34" s="1"/>
      <c r="C34" s="1"/>
      <c r="D34" s="1"/>
      <c r="E34" s="1"/>
      <c r="F34" s="1"/>
      <c r="G34" s="1"/>
    </row>
    <row r="35" spans="2:15" x14ac:dyDescent="0.2">
      <c r="B35" s="24"/>
      <c r="C35" s="1"/>
      <c r="D35" s="1"/>
      <c r="E35" s="1"/>
      <c r="F35" s="1"/>
      <c r="G35" s="24"/>
      <c r="I35" s="2" t="str">
        <f>IF(B35&gt;310000,"Kies een bedrag lager dan € 310000,- ","")</f>
        <v/>
      </c>
    </row>
    <row r="36" spans="2:15" x14ac:dyDescent="0.2">
      <c r="B36" s="1"/>
      <c r="C36" s="1"/>
      <c r="D36" s="1"/>
      <c r="E36" s="1"/>
      <c r="F36" s="1"/>
      <c r="G36" s="1"/>
      <c r="M36" s="8" t="s">
        <v>13</v>
      </c>
      <c r="N36" s="9"/>
    </row>
    <row r="37" spans="2:15" x14ac:dyDescent="0.2">
      <c r="B37" s="1"/>
      <c r="C37" s="1"/>
      <c r="D37" s="1"/>
      <c r="E37" s="1"/>
      <c r="F37" s="1"/>
      <c r="G37" s="1"/>
    </row>
    <row r="39" spans="2:15" x14ac:dyDescent="0.2">
      <c r="B39" s="2"/>
    </row>
    <row r="41" spans="2:15" ht="15.75" x14ac:dyDescent="0.25">
      <c r="B41" s="4"/>
      <c r="C41" s="4"/>
      <c r="D41" s="4"/>
      <c r="E41" s="4"/>
      <c r="F41" s="4"/>
      <c r="G41" s="4"/>
    </row>
    <row r="42" spans="2:15" ht="15.75" x14ac:dyDescent="0.25">
      <c r="B42" s="4"/>
      <c r="C42" s="23"/>
      <c r="D42" s="23"/>
      <c r="E42" s="4"/>
      <c r="F42" s="4"/>
      <c r="G42" s="4"/>
      <c r="I42" s="2" t="str">
        <f>IF($C$42&lt;&gt;"",IF($C$42=O42,"GOED","FOUT"),"")</f>
        <v/>
      </c>
      <c r="K42" s="2"/>
    </row>
    <row r="43" spans="2:15" ht="15.75" x14ac:dyDescent="0.25">
      <c r="B43" s="4"/>
      <c r="C43" s="23"/>
      <c r="D43" s="23"/>
      <c r="E43" s="4"/>
      <c r="F43" s="4"/>
      <c r="G43" s="4"/>
      <c r="I43" s="2" t="str">
        <f>IF($C$43&lt;&gt;"",IF($C$43=O46,"GOED","FOUT"),"")</f>
        <v/>
      </c>
      <c r="K43" s="2"/>
    </row>
    <row r="44" spans="2:15" ht="15.75" x14ac:dyDescent="0.25">
      <c r="B44" s="4"/>
      <c r="C44" s="4"/>
      <c r="D44" s="4"/>
      <c r="E44" s="4"/>
      <c r="F44" s="4"/>
      <c r="G44" s="4"/>
      <c r="K44" s="2"/>
    </row>
    <row r="45" spans="2:15" ht="15.75" x14ac:dyDescent="0.25">
      <c r="B45" s="4"/>
      <c r="C45" s="4"/>
      <c r="D45" s="4"/>
      <c r="E45" s="4"/>
      <c r="F45" s="4"/>
      <c r="G45" s="4"/>
      <c r="K45" s="2"/>
    </row>
    <row r="46" spans="2:15" ht="15.75" x14ac:dyDescent="0.25">
      <c r="B46" s="4"/>
      <c r="C46" s="4"/>
      <c r="D46" s="4"/>
      <c r="E46" s="4"/>
      <c r="F46" s="4"/>
      <c r="G46" s="4"/>
      <c r="O46" s="5">
        <f>C30+(M21/1000)</f>
        <v>42.2</v>
      </c>
    </row>
  </sheetData>
  <sheetProtection algorithmName="SHA-512" hashValue="21bUo0hmx4nD1VY+HRGpMxlTJST6gmp3HM85aXLwnHDK1AkbBO/ogOuQdxVcNs8gx6c34sZ2ds3Dt8/O4ZvoIQ==" saltValue="3HXGMb8AXlz5fjYJ6EGbyQ==" spinCount="100000" sheet="1" objects="1" scenarios="1"/>
  <mergeCells count="12">
    <mergeCell ref="L10:N10"/>
    <mergeCell ref="L17:N17"/>
    <mergeCell ref="L12:M12"/>
    <mergeCell ref="L13:M13"/>
    <mergeCell ref="L11:M11"/>
    <mergeCell ref="H10:H18"/>
    <mergeCell ref="I11:J11"/>
    <mergeCell ref="I17:K17"/>
    <mergeCell ref="I10:K10"/>
    <mergeCell ref="I12:J12"/>
    <mergeCell ref="I13:J13"/>
    <mergeCell ref="I14:J14"/>
  </mergeCells>
  <phoneticPr fontId="0" type="noConversion"/>
  <hyperlinks>
    <hyperlink ref="M36:N36" r:id="rId1" display="http://www.jdjong.nl" xr:uid="{00000000-0004-0000-0000-000000000000}"/>
  </hyperlinks>
  <pageMargins left="0.75" right="0.75" top="1" bottom="1" header="0.5" footer="0.5"/>
  <pageSetup paperSize="9" orientation="landscape" horizontalDpi="300" verticalDpi="300" r:id="rId2"/>
  <headerFooter alignWithMargins="0">
    <oddHeader>&amp;F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NijghVersluys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en organisatie in balans vwo werkmap</dc:title>
  <dc:subject>Behorende bij ISBN 90 425 1260 1</dc:subject>
  <dc:creator>Sarina van Vlimmeren</dc:creator>
  <cp:lastModifiedBy>jdjong</cp:lastModifiedBy>
  <cp:lastPrinted>2000-02-21T23:53:20Z</cp:lastPrinted>
  <dcterms:created xsi:type="dcterms:W3CDTF">1999-12-05T20:10:05Z</dcterms:created>
  <dcterms:modified xsi:type="dcterms:W3CDTF">2024-01-18T16:29:41Z</dcterms:modified>
</cp:coreProperties>
</file>