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9952DB4-CC25-4438-A535-B2AD479B68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ypotheaire leningen" sheetId="2" r:id="rId1"/>
  </sheets>
  <calcPr calcId="191029"/>
</workbook>
</file>

<file path=xl/calcChain.xml><?xml version="1.0" encoding="utf-8"?>
<calcChain xmlns="http://schemas.openxmlformats.org/spreadsheetml/2006/main">
  <c r="C46" i="2" l="1"/>
  <c r="D46" i="2" s="1"/>
  <c r="D39" i="2" l="1"/>
  <c r="C39" i="2"/>
  <c r="J35" i="2" l="1"/>
  <c r="E46" i="2" s="1"/>
  <c r="F46" i="2" s="1"/>
  <c r="E27" i="2"/>
  <c r="E20" i="2" s="1"/>
  <c r="E26" i="2"/>
  <c r="E19" i="2" s="1"/>
  <c r="E25" i="2"/>
  <c r="E18" i="2" s="1"/>
  <c r="E24" i="2"/>
  <c r="E17" i="2" s="1"/>
  <c r="E23" i="2"/>
  <c r="E16" i="2" s="1"/>
  <c r="C23" i="2"/>
  <c r="C16" i="2" s="1"/>
  <c r="F39" i="2" l="1"/>
  <c r="E39" i="2"/>
  <c r="G46" i="2"/>
  <c r="G23" i="2"/>
  <c r="D23" i="2"/>
  <c r="F23" i="2" s="1"/>
  <c r="C24" i="2" l="1"/>
  <c r="G16" i="2"/>
  <c r="F16" i="2"/>
  <c r="D16" i="2"/>
  <c r="C47" i="2"/>
  <c r="G39" i="2"/>
  <c r="D24" i="2" l="1"/>
  <c r="F24" i="2" s="1"/>
  <c r="C17" i="2"/>
  <c r="G24" i="2"/>
  <c r="C40" i="2"/>
  <c r="D47" i="2"/>
  <c r="C25" i="2" l="1"/>
  <c r="G17" i="2"/>
  <c r="F17" i="2"/>
  <c r="D17" i="2"/>
  <c r="E47" i="2"/>
  <c r="F47" i="2" s="1"/>
  <c r="D40" i="2"/>
  <c r="G25" i="2" l="1"/>
  <c r="C18" i="2"/>
  <c r="D25" i="2"/>
  <c r="F25" i="2" s="1"/>
  <c r="F40" i="2"/>
  <c r="E40" i="2"/>
  <c r="G47" i="2"/>
  <c r="F18" i="2" l="1"/>
  <c r="D18" i="2"/>
  <c r="G18" i="2"/>
  <c r="C26" i="2"/>
  <c r="C48" i="2"/>
  <c r="G40" i="2"/>
  <c r="G26" i="2" l="1"/>
  <c r="C19" i="2"/>
  <c r="D26" i="2"/>
  <c r="F26" i="2" s="1"/>
  <c r="C41" i="2"/>
  <c r="D48" i="2"/>
  <c r="F19" i="2" l="1"/>
  <c r="D19" i="2"/>
  <c r="G19" i="2"/>
  <c r="C27" i="2"/>
  <c r="E48" i="2"/>
  <c r="F48" i="2" s="1"/>
  <c r="D41" i="2"/>
  <c r="G27" i="2" l="1"/>
  <c r="G20" i="2" s="1"/>
  <c r="C20" i="2"/>
  <c r="D27" i="2"/>
  <c r="F27" i="2" s="1"/>
  <c r="F41" i="2"/>
  <c r="E41" i="2"/>
  <c r="G48" i="2"/>
  <c r="F20" i="2" l="1"/>
  <c r="D20" i="2"/>
  <c r="C49" i="2"/>
  <c r="G41" i="2"/>
  <c r="C42" i="2" l="1"/>
  <c r="D49" i="2"/>
  <c r="E49" i="2" l="1"/>
  <c r="F49" i="2" s="1"/>
  <c r="D42" i="2"/>
  <c r="F42" i="2" l="1"/>
  <c r="E42" i="2"/>
  <c r="G49" i="2"/>
  <c r="C50" i="2" l="1"/>
  <c r="G42" i="2"/>
  <c r="C43" i="2" l="1"/>
  <c r="D50" i="2"/>
  <c r="E50" i="2" l="1"/>
  <c r="F50" i="2" s="1"/>
  <c r="D43" i="2"/>
  <c r="F43" i="2" l="1"/>
  <c r="E43" i="2"/>
  <c r="G50" i="2"/>
  <c r="G43" i="2" s="1"/>
</calcChain>
</file>

<file path=xl/sharedStrings.xml><?xml version="1.0" encoding="utf-8"?>
<sst xmlns="http://schemas.openxmlformats.org/spreadsheetml/2006/main" count="55" uniqueCount="19">
  <si>
    <t>Beginschuld</t>
  </si>
  <si>
    <t>Interest</t>
  </si>
  <si>
    <t>Aflossing</t>
  </si>
  <si>
    <t>Eindschuld</t>
  </si>
  <si>
    <t>Schuld</t>
  </si>
  <si>
    <t>jaar</t>
  </si>
  <si>
    <t>Netto jaarlasten</t>
  </si>
  <si>
    <t>Lineaire hypotheek</t>
  </si>
  <si>
    <t>Jaar</t>
  </si>
  <si>
    <t>Annuïteiten hypotheek</t>
  </si>
  <si>
    <t>Looptijd</t>
  </si>
  <si>
    <t>Belasting</t>
  </si>
  <si>
    <t>Annuïteit</t>
  </si>
  <si>
    <t xml:space="preserve">Gegevens lineaire hypotheek: </t>
  </si>
  <si>
    <t xml:space="preserve">Gegevens annuïteitenhypotheek: </t>
  </si>
  <si>
    <t>De gevens van beide hypotheekvormen zijn te veranderen voor een andere opgave (de annuïteit verandert mee)</t>
  </si>
  <si>
    <r>
      <t xml:space="preserve">Indien de uitkomst goed is wordt het getal </t>
    </r>
    <r>
      <rPr>
        <b/>
        <sz val="12"/>
        <color rgb="FF00B050"/>
        <rFont val="Arial"/>
        <family val="2"/>
      </rPr>
      <t>groen</t>
    </r>
    <r>
      <rPr>
        <sz val="12"/>
        <color rgb="FF002060"/>
        <rFont val="Arial"/>
        <family val="2"/>
      </rPr>
      <t xml:space="preserve"> weergeven. Indien de uitkomst fout is wordt het getal </t>
    </r>
    <r>
      <rPr>
        <b/>
        <sz val="12"/>
        <rFont val="Arial"/>
        <family val="2"/>
      </rPr>
      <t>zwart</t>
    </r>
    <r>
      <rPr>
        <sz val="12"/>
        <color rgb="FF002060"/>
        <rFont val="Arial"/>
        <family val="2"/>
      </rPr>
      <t xml:space="preserve"> weergegeven</t>
    </r>
  </si>
  <si>
    <t>Vul naar aanleiding van de gegevens (rechts) onderstaande overzichten in</t>
  </si>
  <si>
    <t>Bedragen afronden op twee decimalen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</si>
</sst>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6"/>
      <color rgb="FF0070C0"/>
      <name val="Calibri"/>
      <family val="2"/>
      <scheme val="minor"/>
    </font>
    <font>
      <sz val="11"/>
      <color theme="1"/>
      <name val="Arial"/>
      <family val="2"/>
    </font>
    <font>
      <sz val="12"/>
      <color rgb="FF00206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35">
    <xf numFmtId="0" fontId="0" fillId="0" borderId="0" xfId="0"/>
    <xf numFmtId="0" fontId="7" fillId="2" borderId="9" xfId="1" applyFont="1" applyBorder="1"/>
    <xf numFmtId="164" fontId="7" fillId="2" borderId="11" xfId="1" applyNumberFormat="1" applyFont="1" applyBorder="1" applyProtection="1">
      <protection locked="0"/>
    </xf>
    <xf numFmtId="0" fontId="7" fillId="2" borderId="8" xfId="1" applyFont="1" applyBorder="1"/>
    <xf numFmtId="0" fontId="7" fillId="2" borderId="13" xfId="1" applyFont="1" applyBorder="1"/>
    <xf numFmtId="0" fontId="7" fillId="2" borderId="0" xfId="1" applyFont="1" applyBorder="1" applyProtection="1">
      <protection locked="0"/>
    </xf>
    <xf numFmtId="0" fontId="7" fillId="2" borderId="12" xfId="1" applyFont="1" applyBorder="1"/>
    <xf numFmtId="10" fontId="7" fillId="2" borderId="0" xfId="1" applyNumberFormat="1" applyFont="1" applyBorder="1" applyProtection="1">
      <protection locked="0"/>
    </xf>
    <xf numFmtId="0" fontId="7" fillId="2" borderId="6" xfId="1" applyFont="1" applyBorder="1"/>
    <xf numFmtId="9" fontId="7" fillId="2" borderId="2" xfId="1" applyNumberFormat="1" applyFont="1" applyBorder="1" applyProtection="1">
      <protection locked="0"/>
    </xf>
    <xf numFmtId="0" fontId="7" fillId="2" borderId="5" xfId="1" applyFont="1" applyBorder="1"/>
    <xf numFmtId="44" fontId="7" fillId="2" borderId="11" xfId="1" applyNumberFormat="1" applyFont="1" applyBorder="1" applyProtection="1">
      <protection locked="0"/>
    </xf>
    <xf numFmtId="164" fontId="7" fillId="2" borderId="0" xfId="1" applyNumberFormat="1" applyFont="1" applyBorder="1"/>
    <xf numFmtId="0" fontId="0" fillId="0" borderId="2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1" fillId="0" borderId="1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10" xfId="0" applyNumberFormat="1" applyFont="1" applyBorder="1" applyProtection="1">
      <protection locked="0"/>
    </xf>
    <xf numFmtId="0" fontId="5" fillId="0" borderId="0" xfId="0" applyFon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 applyProtection="1">
      <alignment horizontal="right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6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Accent1" xfId="1" builtinId="29"/>
    <cellStyle name="Standaard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€&quot;\ 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B8:G13" totalsRowShown="0" headerRowDxfId="21" dataDxfId="19" headerRowBorderDxfId="20" tableBorderDxfId="18" totalsRowBorderDxfId="17">
  <autoFilter ref="B8:G13" xr:uid="{00000000-0009-0000-0100-000001000000}"/>
  <tableColumns count="6">
    <tableColumn id="1" xr3:uid="{00000000-0010-0000-0000-000001000000}" name="Jaar" dataDxfId="16"/>
    <tableColumn id="2" xr3:uid="{00000000-0010-0000-0000-000002000000}" name="Beginschuld" dataDxfId="15"/>
    <tableColumn id="3" xr3:uid="{00000000-0010-0000-0000-000003000000}" name="Interest" dataDxfId="14"/>
    <tableColumn id="4" xr3:uid="{00000000-0010-0000-0000-000004000000}" name="Aflossing" dataDxfId="13"/>
    <tableColumn id="5" xr3:uid="{00000000-0010-0000-0000-000005000000}" name="Netto jaarlasten" dataDxfId="12"/>
    <tableColumn id="6" xr3:uid="{00000000-0010-0000-0000-000006000000}" name="Eindschuld" dataDxfId="1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B31:G36" totalsRowShown="0" headerRowDxfId="10" dataDxfId="8" headerRowBorderDxfId="9" tableBorderDxfId="7" totalsRowBorderDxfId="6">
  <autoFilter ref="B31:G36" xr:uid="{00000000-0009-0000-0100-000002000000}"/>
  <tableColumns count="6">
    <tableColumn id="1" xr3:uid="{00000000-0010-0000-0100-000001000000}" name="Jaar" dataDxfId="5"/>
    <tableColumn id="2" xr3:uid="{00000000-0010-0000-0100-000002000000}" name="Beginschuld" dataDxfId="4"/>
    <tableColumn id="3" xr3:uid="{00000000-0010-0000-0100-000003000000}" name="Interest" dataDxfId="3"/>
    <tableColumn id="4" xr3:uid="{00000000-0010-0000-0100-000004000000}" name="Aflossing" dataDxfId="2"/>
    <tableColumn id="5" xr3:uid="{00000000-0010-0000-0100-000005000000}" name="Netto jaarlasten" dataDxfId="1"/>
    <tableColumn id="6" xr3:uid="{00000000-0010-0000-0100-000006000000}" name="Eindschuld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0"/>
  <sheetViews>
    <sheetView showGridLines="0" showRowColHeaders="0" tabSelected="1" workbookViewId="0">
      <selection activeCell="X66" sqref="X66"/>
    </sheetView>
  </sheetViews>
  <sheetFormatPr defaultRowHeight="15" x14ac:dyDescent="0.25"/>
  <cols>
    <col min="1" max="1" width="5.42578125" customWidth="1"/>
    <col min="2" max="2" width="8.140625" customWidth="1"/>
    <col min="3" max="5" width="17.28515625" customWidth="1"/>
    <col min="6" max="6" width="20.7109375" customWidth="1"/>
    <col min="7" max="7" width="17.28515625" customWidth="1"/>
    <col min="9" max="9" width="13.85546875" bestFit="1" customWidth="1"/>
    <col min="10" max="10" width="15.85546875" bestFit="1" customWidth="1"/>
  </cols>
  <sheetData>
    <row r="2" spans="2:11" ht="15.75" x14ac:dyDescent="0.25">
      <c r="C2" s="21" t="s">
        <v>17</v>
      </c>
      <c r="D2" s="21"/>
      <c r="E2" s="21"/>
      <c r="F2" s="21"/>
      <c r="G2" s="21"/>
      <c r="H2" s="21"/>
      <c r="I2" s="21"/>
      <c r="J2" s="21"/>
    </row>
    <row r="3" spans="2:11" ht="15.75" x14ac:dyDescent="0.25">
      <c r="C3" s="21" t="s">
        <v>18</v>
      </c>
      <c r="D3" s="21"/>
      <c r="E3" s="21"/>
      <c r="F3" s="21"/>
      <c r="G3" s="21"/>
      <c r="H3" s="21"/>
      <c r="I3" s="21"/>
      <c r="J3" s="21"/>
    </row>
    <row r="4" spans="2:11" ht="15.75" x14ac:dyDescent="0.25">
      <c r="C4" s="21" t="s">
        <v>16</v>
      </c>
      <c r="D4" s="21"/>
      <c r="E4" s="21"/>
      <c r="F4" s="21"/>
      <c r="G4" s="21"/>
      <c r="H4" s="21"/>
      <c r="I4" s="21"/>
      <c r="J4" s="21"/>
    </row>
    <row r="5" spans="2:11" ht="15.75" x14ac:dyDescent="0.25">
      <c r="C5" s="21" t="s">
        <v>15</v>
      </c>
    </row>
    <row r="6" spans="2:11" ht="33.75" x14ac:dyDescent="0.5">
      <c r="C6" s="22" t="s">
        <v>7</v>
      </c>
    </row>
    <row r="7" spans="2:11" x14ac:dyDescent="0.25">
      <c r="B7" s="13"/>
      <c r="C7" s="13"/>
      <c r="D7" s="13"/>
      <c r="E7" s="13"/>
      <c r="F7" s="13"/>
      <c r="G7" s="13"/>
    </row>
    <row r="8" spans="2:11" ht="18" customHeight="1" x14ac:dyDescent="0.25">
      <c r="B8" s="14" t="s">
        <v>8</v>
      </c>
      <c r="C8" s="15" t="s">
        <v>0</v>
      </c>
      <c r="D8" s="15" t="s">
        <v>1</v>
      </c>
      <c r="E8" s="15" t="s">
        <v>2</v>
      </c>
      <c r="F8" s="15" t="s">
        <v>6</v>
      </c>
      <c r="G8" s="16" t="s">
        <v>3</v>
      </c>
      <c r="I8" s="23" t="s">
        <v>13</v>
      </c>
    </row>
    <row r="9" spans="2:11" ht="18" customHeight="1" x14ac:dyDescent="0.25">
      <c r="B9" s="33">
        <v>1</v>
      </c>
      <c r="C9" s="17"/>
      <c r="D9" s="17"/>
      <c r="E9" s="17"/>
      <c r="F9" s="17"/>
      <c r="G9" s="18"/>
      <c r="I9" s="1" t="s">
        <v>4</v>
      </c>
      <c r="J9" s="2">
        <v>300000</v>
      </c>
      <c r="K9" s="3"/>
    </row>
    <row r="10" spans="2:11" ht="18" customHeight="1" x14ac:dyDescent="0.25">
      <c r="B10" s="33">
        <v>2</v>
      </c>
      <c r="C10" s="17"/>
      <c r="D10" s="17"/>
      <c r="E10" s="17"/>
      <c r="F10" s="17"/>
      <c r="G10" s="18"/>
      <c r="I10" s="4" t="s">
        <v>10</v>
      </c>
      <c r="J10" s="5">
        <v>30</v>
      </c>
      <c r="K10" s="6" t="s">
        <v>5</v>
      </c>
    </row>
    <row r="11" spans="2:11" ht="18" customHeight="1" x14ac:dyDescent="0.25">
      <c r="B11" s="33">
        <v>3</v>
      </c>
      <c r="C11" s="17"/>
      <c r="D11" s="17"/>
      <c r="E11" s="17"/>
      <c r="F11" s="17"/>
      <c r="G11" s="18"/>
      <c r="I11" s="4" t="s">
        <v>1</v>
      </c>
      <c r="J11" s="7">
        <v>6.8000000000000005E-2</v>
      </c>
      <c r="K11" s="6"/>
    </row>
    <row r="12" spans="2:11" ht="18" customHeight="1" x14ac:dyDescent="0.25">
      <c r="B12" s="33">
        <v>4</v>
      </c>
      <c r="C12" s="17"/>
      <c r="D12" s="17"/>
      <c r="E12" s="17"/>
      <c r="F12" s="17"/>
      <c r="G12" s="18"/>
      <c r="I12" s="8" t="s">
        <v>11</v>
      </c>
      <c r="J12" s="9">
        <v>0.37</v>
      </c>
      <c r="K12" s="10"/>
    </row>
    <row r="13" spans="2:11" ht="18" customHeight="1" x14ac:dyDescent="0.25">
      <c r="B13" s="34">
        <v>5</v>
      </c>
      <c r="C13" s="17"/>
      <c r="D13" s="17"/>
      <c r="E13" s="17"/>
      <c r="F13" s="19"/>
      <c r="G13" s="20"/>
    </row>
    <row r="14" spans="2:11" ht="15.75" x14ac:dyDescent="0.25">
      <c r="C14" s="24"/>
      <c r="D14" s="24"/>
      <c r="E14" s="24"/>
      <c r="F14" s="24"/>
      <c r="G14" s="24"/>
    </row>
    <row r="15" spans="2:11" ht="15.75" hidden="1" x14ac:dyDescent="0.25">
      <c r="B15" s="25" t="s">
        <v>8</v>
      </c>
      <c r="C15" s="26" t="s">
        <v>0</v>
      </c>
      <c r="D15" s="26" t="s">
        <v>1</v>
      </c>
      <c r="E15" s="26" t="s">
        <v>2</v>
      </c>
      <c r="F15" s="26" t="s">
        <v>6</v>
      </c>
      <c r="G15" s="26" t="s">
        <v>3</v>
      </c>
    </row>
    <row r="16" spans="2:11" ht="15.75" hidden="1" x14ac:dyDescent="0.25">
      <c r="B16" s="27">
        <v>1</v>
      </c>
      <c r="C16" s="28">
        <f t="shared" ref="C16:G20" si="0">ROUND(C23,2)</f>
        <v>300000</v>
      </c>
      <c r="D16" s="28">
        <f t="shared" si="0"/>
        <v>20400</v>
      </c>
      <c r="E16" s="28">
        <f t="shared" si="0"/>
        <v>10000</v>
      </c>
      <c r="F16" s="28">
        <f t="shared" si="0"/>
        <v>22852</v>
      </c>
      <c r="G16" s="28">
        <f t="shared" si="0"/>
        <v>290000</v>
      </c>
    </row>
    <row r="17" spans="2:11" ht="15.75" hidden="1" x14ac:dyDescent="0.25">
      <c r="B17" s="27">
        <v>2</v>
      </c>
      <c r="C17" s="28">
        <f t="shared" si="0"/>
        <v>290000</v>
      </c>
      <c r="D17" s="28">
        <f t="shared" si="0"/>
        <v>19720</v>
      </c>
      <c r="E17" s="28">
        <f t="shared" si="0"/>
        <v>10000</v>
      </c>
      <c r="F17" s="28">
        <f t="shared" si="0"/>
        <v>22423.599999999999</v>
      </c>
      <c r="G17" s="28">
        <f t="shared" si="0"/>
        <v>280000</v>
      </c>
    </row>
    <row r="18" spans="2:11" ht="15.75" hidden="1" x14ac:dyDescent="0.25">
      <c r="B18" s="27">
        <v>3</v>
      </c>
      <c r="C18" s="28">
        <f t="shared" si="0"/>
        <v>280000</v>
      </c>
      <c r="D18" s="28">
        <f t="shared" si="0"/>
        <v>19040</v>
      </c>
      <c r="E18" s="28">
        <f t="shared" si="0"/>
        <v>10000</v>
      </c>
      <c r="F18" s="28">
        <f t="shared" si="0"/>
        <v>21995.200000000001</v>
      </c>
      <c r="G18" s="28">
        <f t="shared" si="0"/>
        <v>270000</v>
      </c>
    </row>
    <row r="19" spans="2:11" ht="15.75" hidden="1" x14ac:dyDescent="0.25">
      <c r="B19" s="27">
        <v>4</v>
      </c>
      <c r="C19" s="28">
        <f t="shared" si="0"/>
        <v>270000</v>
      </c>
      <c r="D19" s="28">
        <f t="shared" si="0"/>
        <v>18360</v>
      </c>
      <c r="E19" s="28">
        <f t="shared" si="0"/>
        <v>10000</v>
      </c>
      <c r="F19" s="28">
        <f t="shared" si="0"/>
        <v>21566.799999999999</v>
      </c>
      <c r="G19" s="28">
        <f t="shared" si="0"/>
        <v>260000</v>
      </c>
    </row>
    <row r="20" spans="2:11" ht="15.75" hidden="1" x14ac:dyDescent="0.25">
      <c r="B20" s="27">
        <v>5</v>
      </c>
      <c r="C20" s="28">
        <f t="shared" si="0"/>
        <v>260000</v>
      </c>
      <c r="D20" s="28">
        <f t="shared" si="0"/>
        <v>17680</v>
      </c>
      <c r="E20" s="28">
        <f t="shared" si="0"/>
        <v>10000</v>
      </c>
      <c r="F20" s="28">
        <f t="shared" si="0"/>
        <v>21138.400000000001</v>
      </c>
      <c r="G20" s="28">
        <f t="shared" si="0"/>
        <v>250000</v>
      </c>
    </row>
    <row r="21" spans="2:11" ht="15.75" hidden="1" x14ac:dyDescent="0.25">
      <c r="B21" s="27"/>
      <c r="C21" s="28"/>
      <c r="D21" s="28"/>
      <c r="E21" s="28"/>
      <c r="F21" s="28"/>
      <c r="G21" s="28"/>
    </row>
    <row r="22" spans="2:11" ht="15.75" hidden="1" x14ac:dyDescent="0.25">
      <c r="B22" s="25" t="s">
        <v>8</v>
      </c>
      <c r="C22" s="26" t="s">
        <v>0</v>
      </c>
      <c r="D22" s="26" t="s">
        <v>1</v>
      </c>
      <c r="E22" s="26" t="s">
        <v>2</v>
      </c>
      <c r="F22" s="26" t="s">
        <v>6</v>
      </c>
      <c r="G22" s="26" t="s">
        <v>3</v>
      </c>
    </row>
    <row r="23" spans="2:11" ht="15.75" hidden="1" x14ac:dyDescent="0.25">
      <c r="B23" s="27">
        <v>1</v>
      </c>
      <c r="C23" s="28">
        <f>J9</f>
        <v>300000</v>
      </c>
      <c r="D23" s="28">
        <f>$J$11*C23</f>
        <v>20400</v>
      </c>
      <c r="E23" s="28">
        <f>$J$9/$J$10</f>
        <v>10000</v>
      </c>
      <c r="F23" s="28">
        <f>E23+(D23*(100%-$J$12))</f>
        <v>22852</v>
      </c>
      <c r="G23" s="28">
        <f t="shared" ref="G23:G27" si="1">+C23-E23</f>
        <v>290000</v>
      </c>
    </row>
    <row r="24" spans="2:11" ht="15.75" hidden="1" x14ac:dyDescent="0.25">
      <c r="B24" s="27">
        <v>2</v>
      </c>
      <c r="C24" s="28">
        <f>G23</f>
        <v>290000</v>
      </c>
      <c r="D24" s="28">
        <f>$J$11*C24</f>
        <v>19720</v>
      </c>
      <c r="E24" s="28">
        <f>$J$9/$J$10</f>
        <v>10000</v>
      </c>
      <c r="F24" s="28">
        <f t="shared" ref="F24:F27" si="2">E24+(D24*(100%-$J$12))</f>
        <v>22423.599999999999</v>
      </c>
      <c r="G24" s="28">
        <f t="shared" si="1"/>
        <v>280000</v>
      </c>
    </row>
    <row r="25" spans="2:11" ht="15.75" hidden="1" x14ac:dyDescent="0.25">
      <c r="B25" s="27">
        <v>3</v>
      </c>
      <c r="C25" s="28">
        <f t="shared" ref="C25:C27" si="3">G24</f>
        <v>280000</v>
      </c>
      <c r="D25" s="28">
        <f>$J$11*C25</f>
        <v>19040</v>
      </c>
      <c r="E25" s="28">
        <f>$J$9/$J$10</f>
        <v>10000</v>
      </c>
      <c r="F25" s="28">
        <f t="shared" si="2"/>
        <v>21995.200000000001</v>
      </c>
      <c r="G25" s="28">
        <f t="shared" si="1"/>
        <v>270000</v>
      </c>
    </row>
    <row r="26" spans="2:11" ht="15.75" hidden="1" x14ac:dyDescent="0.25">
      <c r="B26" s="27">
        <v>4</v>
      </c>
      <c r="C26" s="28">
        <f t="shared" si="3"/>
        <v>270000</v>
      </c>
      <c r="D26" s="28">
        <f>$J$11*C26</f>
        <v>18360</v>
      </c>
      <c r="E26" s="28">
        <f>$J$9/$J$10</f>
        <v>10000</v>
      </c>
      <c r="F26" s="28">
        <f t="shared" si="2"/>
        <v>21566.799999999999</v>
      </c>
      <c r="G26" s="28">
        <f t="shared" si="1"/>
        <v>260000</v>
      </c>
    </row>
    <row r="27" spans="2:11" ht="15.75" hidden="1" x14ac:dyDescent="0.25">
      <c r="B27" s="27">
        <v>5</v>
      </c>
      <c r="C27" s="28">
        <f t="shared" si="3"/>
        <v>260000</v>
      </c>
      <c r="D27" s="28">
        <f>$J$11*C27</f>
        <v>17680</v>
      </c>
      <c r="E27" s="28">
        <f>$J$9/$J$10</f>
        <v>10000</v>
      </c>
      <c r="F27" s="28">
        <f t="shared" si="2"/>
        <v>21138.400000000001</v>
      </c>
      <c r="G27" s="28">
        <f t="shared" si="1"/>
        <v>250000</v>
      </c>
    </row>
    <row r="28" spans="2:11" ht="15.75" x14ac:dyDescent="0.25">
      <c r="C28" s="24"/>
      <c r="D28" s="24"/>
      <c r="E28" s="24"/>
      <c r="F28" s="24"/>
      <c r="G28" s="24"/>
    </row>
    <row r="29" spans="2:11" ht="33.75" x14ac:dyDescent="0.5">
      <c r="C29" s="29" t="s">
        <v>9</v>
      </c>
      <c r="D29" s="24"/>
      <c r="E29" s="24"/>
      <c r="F29" s="24"/>
      <c r="G29" s="24"/>
    </row>
    <row r="30" spans="2:11" ht="20.25" customHeight="1" x14ac:dyDescent="0.5">
      <c r="C30" s="29"/>
      <c r="D30" s="24"/>
      <c r="E30" s="24"/>
      <c r="F30" s="24"/>
      <c r="G30" s="24"/>
    </row>
    <row r="31" spans="2:11" ht="18" customHeight="1" x14ac:dyDescent="0.25">
      <c r="B31" s="14" t="s">
        <v>8</v>
      </c>
      <c r="C31" s="15" t="s">
        <v>0</v>
      </c>
      <c r="D31" s="15" t="s">
        <v>1</v>
      </c>
      <c r="E31" s="15" t="s">
        <v>2</v>
      </c>
      <c r="F31" s="15" t="s">
        <v>6</v>
      </c>
      <c r="G31" s="16" t="s">
        <v>3</v>
      </c>
      <c r="I31" s="23" t="s">
        <v>14</v>
      </c>
      <c r="J31" s="30"/>
      <c r="K31" s="30"/>
    </row>
    <row r="32" spans="2:11" ht="18" customHeight="1" x14ac:dyDescent="0.25">
      <c r="B32" s="33">
        <v>1</v>
      </c>
      <c r="C32" s="17"/>
      <c r="D32" s="17"/>
      <c r="E32" s="17"/>
      <c r="F32" s="17"/>
      <c r="G32" s="18"/>
      <c r="I32" s="1" t="s">
        <v>4</v>
      </c>
      <c r="J32" s="11">
        <v>300000</v>
      </c>
      <c r="K32" s="3"/>
    </row>
    <row r="33" spans="2:11" ht="18" customHeight="1" x14ac:dyDescent="0.25">
      <c r="B33" s="33">
        <v>2</v>
      </c>
      <c r="C33" s="17"/>
      <c r="D33" s="17"/>
      <c r="E33" s="17"/>
      <c r="F33" s="17"/>
      <c r="G33" s="18"/>
      <c r="I33" s="4" t="s">
        <v>10</v>
      </c>
      <c r="J33" s="5">
        <v>30</v>
      </c>
      <c r="K33" s="6" t="s">
        <v>5</v>
      </c>
    </row>
    <row r="34" spans="2:11" ht="18" customHeight="1" x14ac:dyDescent="0.25">
      <c r="B34" s="33">
        <v>3</v>
      </c>
      <c r="C34" s="17"/>
      <c r="D34" s="17"/>
      <c r="E34" s="17"/>
      <c r="F34" s="17"/>
      <c r="G34" s="18"/>
      <c r="I34" s="4" t="s">
        <v>1</v>
      </c>
      <c r="J34" s="7">
        <v>6.8000000000000005E-2</v>
      </c>
      <c r="K34" s="6"/>
    </row>
    <row r="35" spans="2:11" ht="18" customHeight="1" x14ac:dyDescent="0.25">
      <c r="B35" s="33">
        <v>4</v>
      </c>
      <c r="C35" s="17"/>
      <c r="D35" s="17"/>
      <c r="E35" s="17"/>
      <c r="F35" s="17"/>
      <c r="G35" s="18"/>
      <c r="I35" s="4" t="s">
        <v>12</v>
      </c>
      <c r="J35" s="12">
        <f>J32/(((1-(1+J34)^-J33)/J34))</f>
        <v>23692.038001174504</v>
      </c>
      <c r="K35" s="6"/>
    </row>
    <row r="36" spans="2:11" ht="18" customHeight="1" x14ac:dyDescent="0.25">
      <c r="B36" s="34">
        <v>5</v>
      </c>
      <c r="C36" s="19"/>
      <c r="D36" s="19"/>
      <c r="E36" s="19"/>
      <c r="F36" s="19"/>
      <c r="G36" s="20"/>
      <c r="I36" s="8" t="s">
        <v>11</v>
      </c>
      <c r="J36" s="9">
        <v>0.37</v>
      </c>
      <c r="K36" s="10"/>
    </row>
    <row r="37" spans="2:11" ht="15.75" x14ac:dyDescent="0.25">
      <c r="C37" s="24"/>
      <c r="D37" s="24"/>
      <c r="E37" s="24"/>
      <c r="F37" s="24"/>
      <c r="G37" s="24"/>
    </row>
    <row r="38" spans="2:11" ht="15.75" hidden="1" x14ac:dyDescent="0.25">
      <c r="B38" s="23" t="s">
        <v>8</v>
      </c>
      <c r="C38" s="31" t="s">
        <v>0</v>
      </c>
      <c r="D38" s="31" t="s">
        <v>1</v>
      </c>
      <c r="E38" s="31" t="s">
        <v>2</v>
      </c>
      <c r="F38" s="31" t="s">
        <v>6</v>
      </c>
      <c r="G38" s="31" t="s">
        <v>3</v>
      </c>
    </row>
    <row r="39" spans="2:11" ht="15.75" hidden="1" x14ac:dyDescent="0.25">
      <c r="B39" s="32">
        <v>1</v>
      </c>
      <c r="C39" s="28">
        <f t="shared" ref="C39:G43" si="4">ROUND(C46,2)</f>
        <v>300000</v>
      </c>
      <c r="D39" s="28">
        <f t="shared" si="4"/>
        <v>20400</v>
      </c>
      <c r="E39" s="28">
        <f t="shared" si="4"/>
        <v>3292.04</v>
      </c>
      <c r="F39" s="28">
        <f t="shared" si="4"/>
        <v>16144.04</v>
      </c>
      <c r="G39" s="28">
        <f t="shared" si="4"/>
        <v>296707.96000000002</v>
      </c>
    </row>
    <row r="40" spans="2:11" ht="15.75" hidden="1" x14ac:dyDescent="0.25">
      <c r="B40" s="32">
        <v>2</v>
      </c>
      <c r="C40" s="28">
        <f t="shared" si="4"/>
        <v>296707.96000000002</v>
      </c>
      <c r="D40" s="28">
        <f t="shared" si="4"/>
        <v>20176.14</v>
      </c>
      <c r="E40" s="28">
        <f t="shared" si="4"/>
        <v>3515.9</v>
      </c>
      <c r="F40" s="28">
        <f t="shared" si="4"/>
        <v>16226.87</v>
      </c>
      <c r="G40" s="28">
        <f t="shared" si="4"/>
        <v>293192.07</v>
      </c>
    </row>
    <row r="41" spans="2:11" ht="15.75" hidden="1" x14ac:dyDescent="0.25">
      <c r="B41" s="32">
        <v>3</v>
      </c>
      <c r="C41" s="28">
        <f t="shared" si="4"/>
        <v>293192.07</v>
      </c>
      <c r="D41" s="28">
        <f t="shared" si="4"/>
        <v>19937.060000000001</v>
      </c>
      <c r="E41" s="28">
        <f t="shared" si="4"/>
        <v>3754.98</v>
      </c>
      <c r="F41" s="28">
        <f t="shared" si="4"/>
        <v>16315.33</v>
      </c>
      <c r="G41" s="28">
        <f t="shared" si="4"/>
        <v>289437.09000000003</v>
      </c>
    </row>
    <row r="42" spans="2:11" ht="15.75" hidden="1" x14ac:dyDescent="0.25">
      <c r="B42" s="32">
        <v>4</v>
      </c>
      <c r="C42" s="28">
        <f t="shared" si="4"/>
        <v>289437.09000000003</v>
      </c>
      <c r="D42" s="28">
        <f t="shared" si="4"/>
        <v>19681.72</v>
      </c>
      <c r="E42" s="28">
        <f t="shared" si="4"/>
        <v>4010.32</v>
      </c>
      <c r="F42" s="28">
        <f t="shared" si="4"/>
        <v>16409.8</v>
      </c>
      <c r="G42" s="28">
        <f t="shared" si="4"/>
        <v>285426.77</v>
      </c>
    </row>
    <row r="43" spans="2:11" ht="15.75" hidden="1" x14ac:dyDescent="0.25">
      <c r="B43" s="32">
        <v>5</v>
      </c>
      <c r="C43" s="28">
        <f t="shared" si="4"/>
        <v>285426.77</v>
      </c>
      <c r="D43" s="28">
        <f t="shared" si="4"/>
        <v>19409.02</v>
      </c>
      <c r="E43" s="28">
        <f t="shared" si="4"/>
        <v>4283.0200000000004</v>
      </c>
      <c r="F43" s="28">
        <f t="shared" si="4"/>
        <v>16510.7</v>
      </c>
      <c r="G43" s="28">
        <f t="shared" si="4"/>
        <v>281143.75</v>
      </c>
    </row>
    <row r="44" spans="2:11" ht="15.75" hidden="1" x14ac:dyDescent="0.25">
      <c r="C44" s="24"/>
      <c r="D44" s="24"/>
      <c r="E44" s="24"/>
      <c r="F44" s="24"/>
      <c r="G44" s="24"/>
    </row>
    <row r="45" spans="2:11" ht="15.75" hidden="1" x14ac:dyDescent="0.25">
      <c r="B45" s="23" t="s">
        <v>8</v>
      </c>
      <c r="C45" s="31" t="s">
        <v>0</v>
      </c>
      <c r="D45" s="31" t="s">
        <v>1</v>
      </c>
      <c r="E45" s="31" t="s">
        <v>2</v>
      </c>
      <c r="F45" s="31" t="s">
        <v>6</v>
      </c>
      <c r="G45" s="31" t="s">
        <v>3</v>
      </c>
    </row>
    <row r="46" spans="2:11" ht="15.75" hidden="1" x14ac:dyDescent="0.25">
      <c r="B46" s="32">
        <v>1</v>
      </c>
      <c r="C46" s="28">
        <f>$J$32</f>
        <v>300000</v>
      </c>
      <c r="D46" s="28">
        <f>$J$34*C46</f>
        <v>20400</v>
      </c>
      <c r="E46" s="28">
        <f>$J$35-D46</f>
        <v>3292.0380011745037</v>
      </c>
      <c r="F46" s="28">
        <f>E46+(D46*(100%-$J$36))</f>
        <v>16144.038001174504</v>
      </c>
      <c r="G46" s="28">
        <f>C46-E46</f>
        <v>296707.96199882549</v>
      </c>
    </row>
    <row r="47" spans="2:11" ht="15.75" hidden="1" x14ac:dyDescent="0.25">
      <c r="B47" s="32">
        <v>2</v>
      </c>
      <c r="C47" s="28">
        <f>G46</f>
        <v>296707.96199882549</v>
      </c>
      <c r="D47" s="28">
        <f t="shared" ref="D47:D50" si="5">$J$34*C47</f>
        <v>20176.141415920134</v>
      </c>
      <c r="E47" s="28">
        <f t="shared" ref="E47:E50" si="6">$J$35-D47</f>
        <v>3515.8965852543697</v>
      </c>
      <c r="F47" s="28">
        <f t="shared" ref="F47:F50" si="7">E47+(D47*(100%-$J$36))</f>
        <v>16226.865677284055</v>
      </c>
      <c r="G47" s="28">
        <f t="shared" ref="G47:G50" si="8">C47-E47</f>
        <v>293192.06541357114</v>
      </c>
    </row>
    <row r="48" spans="2:11" ht="15.75" hidden="1" x14ac:dyDescent="0.25">
      <c r="B48" s="32">
        <v>3</v>
      </c>
      <c r="C48" s="28">
        <f t="shared" ref="C48:C50" si="9">G47</f>
        <v>293192.06541357114</v>
      </c>
      <c r="D48" s="28">
        <f t="shared" si="5"/>
        <v>19937.06044812284</v>
      </c>
      <c r="E48" s="28">
        <f t="shared" si="6"/>
        <v>3754.9775530516636</v>
      </c>
      <c r="F48" s="28">
        <f t="shared" si="7"/>
        <v>16315.325635369052</v>
      </c>
      <c r="G48" s="28">
        <f t="shared" si="8"/>
        <v>289437.08786051947</v>
      </c>
    </row>
    <row r="49" spans="2:7" ht="15.75" hidden="1" x14ac:dyDescent="0.25">
      <c r="B49" s="32">
        <v>4</v>
      </c>
      <c r="C49" s="28">
        <f t="shared" si="9"/>
        <v>289437.08786051947</v>
      </c>
      <c r="D49" s="28">
        <f t="shared" si="5"/>
        <v>19681.721974515327</v>
      </c>
      <c r="E49" s="28">
        <f t="shared" si="6"/>
        <v>4010.3160266591767</v>
      </c>
      <c r="F49" s="28">
        <f t="shared" si="7"/>
        <v>16409.800870603831</v>
      </c>
      <c r="G49" s="28">
        <f t="shared" si="8"/>
        <v>285426.77183386032</v>
      </c>
    </row>
    <row r="50" spans="2:7" ht="15.75" hidden="1" x14ac:dyDescent="0.25">
      <c r="B50" s="32">
        <v>5</v>
      </c>
      <c r="C50" s="28">
        <f t="shared" si="9"/>
        <v>285426.77183386032</v>
      </c>
      <c r="D50" s="28">
        <f t="shared" si="5"/>
        <v>19409.020484702502</v>
      </c>
      <c r="E50" s="28">
        <f t="shared" si="6"/>
        <v>4283.0175164720022</v>
      </c>
      <c r="F50" s="28">
        <f t="shared" si="7"/>
        <v>16510.700421834576</v>
      </c>
      <c r="G50" s="28">
        <f t="shared" si="8"/>
        <v>281143.75431738829</v>
      </c>
    </row>
  </sheetData>
  <sheetProtection algorithmName="SHA-512" hashValue="n7xB7XDv8LDyXmYKcswzFTucwBNDXPsG1kH4qb8IbFdZprjYY1/JRrIHk4zqPOSblPQahPQGv9tJ+0ZTGpxVPw==" saltValue="LzXoudUWZhLCFk0AtiESbg==" spinCount="100000" sheet="1" objects="1" scenarios="1"/>
  <conditionalFormatting sqref="C9">
    <cfRule type="cellIs" dxfId="86" priority="162" operator="equal">
      <formula>$C$23</formula>
    </cfRule>
    <cfRule type="cellIs" dxfId="85" priority="174" operator="equal">
      <formula>$J$9</formula>
    </cfRule>
  </conditionalFormatting>
  <conditionalFormatting sqref="C10:C13">
    <cfRule type="cellIs" dxfId="84" priority="161" operator="equal">
      <formula>$C$24</formula>
    </cfRule>
    <cfRule type="cellIs" dxfId="83" priority="172" operator="equal">
      <formula>$G$9</formula>
    </cfRule>
    <cfRule type="cellIs" dxfId="82" priority="173" operator="equal">
      <formula>"f4"</formula>
    </cfRule>
  </conditionalFormatting>
  <conditionalFormatting sqref="C11">
    <cfRule type="cellIs" dxfId="81" priority="160" operator="equal">
      <formula>$C$25</formula>
    </cfRule>
    <cfRule type="cellIs" dxfId="80" priority="171" operator="equal">
      <formula>$G$10</formula>
    </cfRule>
  </conditionalFormatting>
  <conditionalFormatting sqref="C12">
    <cfRule type="cellIs" dxfId="79" priority="159" operator="equal">
      <formula>$C$26</formula>
    </cfRule>
    <cfRule type="cellIs" dxfId="78" priority="170" operator="equal">
      <formula>$G$11</formula>
    </cfRule>
  </conditionalFormatting>
  <conditionalFormatting sqref="C13">
    <cfRule type="cellIs" dxfId="77" priority="158" operator="equal">
      <formula>$C$27</formula>
    </cfRule>
    <cfRule type="cellIs" dxfId="76" priority="169" operator="equal">
      <formula>$G$12</formula>
    </cfRule>
  </conditionalFormatting>
  <conditionalFormatting sqref="D9:D13">
    <cfRule type="cellIs" dxfId="75" priority="157" operator="equal">
      <formula>$D$23</formula>
    </cfRule>
    <cfRule type="cellIs" dxfId="74" priority="167" operator="equal">
      <formula>"$i$4*b4"</formula>
    </cfRule>
    <cfRule type="cellIs" dxfId="73" priority="168" operator="equal">
      <formula>"$i$6*b4"</formula>
    </cfRule>
  </conditionalFormatting>
  <conditionalFormatting sqref="D23:D27">
    <cfRule type="cellIs" dxfId="72" priority="163" operator="equal">
      <formula>"$i$4*b4"</formula>
    </cfRule>
    <cfRule type="cellIs" dxfId="71" priority="164" operator="equal">
      <formula>"$i$6*b4"</formula>
    </cfRule>
  </conditionalFormatting>
  <conditionalFormatting sqref="D10">
    <cfRule type="cellIs" dxfId="70" priority="156" operator="equal">
      <formula>$D$24</formula>
    </cfRule>
  </conditionalFormatting>
  <conditionalFormatting sqref="D11">
    <cfRule type="cellIs" dxfId="69" priority="155" operator="equal">
      <formula>$D$25</formula>
    </cfRule>
  </conditionalFormatting>
  <conditionalFormatting sqref="D12">
    <cfRule type="cellIs" dxfId="68" priority="154" operator="equal">
      <formula>$D$26</formula>
    </cfRule>
  </conditionalFormatting>
  <conditionalFormatting sqref="D13">
    <cfRule type="cellIs" dxfId="67" priority="153" operator="equal">
      <formula>$D$27</formula>
    </cfRule>
  </conditionalFormatting>
  <conditionalFormatting sqref="E9:E13">
    <cfRule type="cellIs" dxfId="66" priority="152" operator="equal">
      <formula>$E$23</formula>
    </cfRule>
  </conditionalFormatting>
  <conditionalFormatting sqref="E10">
    <cfRule type="cellIs" dxfId="65" priority="151" operator="equal">
      <formula>$E$24</formula>
    </cfRule>
  </conditionalFormatting>
  <conditionalFormatting sqref="E11">
    <cfRule type="cellIs" dxfId="64" priority="150" operator="equal">
      <formula>$E$25</formula>
    </cfRule>
  </conditionalFormatting>
  <conditionalFormatting sqref="E12">
    <cfRule type="cellIs" dxfId="63" priority="149" operator="equal">
      <formula>$E$26</formula>
    </cfRule>
  </conditionalFormatting>
  <conditionalFormatting sqref="E13">
    <cfRule type="cellIs" dxfId="62" priority="148" operator="equal">
      <formula>$E$27</formula>
    </cfRule>
  </conditionalFormatting>
  <conditionalFormatting sqref="F9">
    <cfRule type="cellIs" dxfId="61" priority="146" operator="equal">
      <formula>$F$23</formula>
    </cfRule>
    <cfRule type="cellIs" dxfId="60" priority="147" operator="equal">
      <formula>$F$23</formula>
    </cfRule>
  </conditionalFormatting>
  <conditionalFormatting sqref="F10">
    <cfRule type="cellIs" dxfId="59" priority="145" operator="equal">
      <formula>$F$24</formula>
    </cfRule>
  </conditionalFormatting>
  <conditionalFormatting sqref="F11">
    <cfRule type="cellIs" dxfId="58" priority="144" operator="equal">
      <formula>$F$25</formula>
    </cfRule>
  </conditionalFormatting>
  <conditionalFormatting sqref="F12">
    <cfRule type="cellIs" dxfId="57" priority="143" operator="equal">
      <formula>$F$26</formula>
    </cfRule>
  </conditionalFormatting>
  <conditionalFormatting sqref="F13">
    <cfRule type="cellIs" dxfId="56" priority="142" operator="equal">
      <formula>$F$27</formula>
    </cfRule>
  </conditionalFormatting>
  <conditionalFormatting sqref="G9">
    <cfRule type="cellIs" dxfId="55" priority="141" operator="equal">
      <formula>$G$23</formula>
    </cfRule>
  </conditionalFormatting>
  <conditionalFormatting sqref="G10">
    <cfRule type="cellIs" dxfId="54" priority="140" operator="equal">
      <formula>$G$24</formula>
    </cfRule>
  </conditionalFormatting>
  <conditionalFormatting sqref="G11">
    <cfRule type="cellIs" dxfId="53" priority="139" operator="equal">
      <formula>$G$25</formula>
    </cfRule>
  </conditionalFormatting>
  <conditionalFormatting sqref="G12">
    <cfRule type="cellIs" dxfId="52" priority="138" operator="equal">
      <formula>$G$26</formula>
    </cfRule>
  </conditionalFormatting>
  <conditionalFormatting sqref="G13">
    <cfRule type="cellIs" dxfId="51" priority="137" operator="equal">
      <formula>$G$27</formula>
    </cfRule>
  </conditionalFormatting>
  <conditionalFormatting sqref="C32">
    <cfRule type="cellIs" dxfId="50" priority="33" operator="equal">
      <formula>$C$39</formula>
    </cfRule>
  </conditionalFormatting>
  <conditionalFormatting sqref="C33:C36">
    <cfRule type="cellIs" dxfId="49" priority="32" operator="equal">
      <formula>$C$40</formula>
    </cfRule>
  </conditionalFormatting>
  <conditionalFormatting sqref="C34">
    <cfRule type="cellIs" dxfId="48" priority="31" operator="equal">
      <formula>$C$41</formula>
    </cfRule>
  </conditionalFormatting>
  <conditionalFormatting sqref="C35">
    <cfRule type="cellIs" dxfId="47" priority="30" operator="equal">
      <formula>$C$42</formula>
    </cfRule>
  </conditionalFormatting>
  <conditionalFormatting sqref="C36">
    <cfRule type="cellIs" dxfId="46" priority="29" operator="equal">
      <formula>$C$43</formula>
    </cfRule>
  </conditionalFormatting>
  <conditionalFormatting sqref="D32">
    <cfRule type="cellIs" dxfId="45" priority="28" operator="equal">
      <formula>$D$39</formula>
    </cfRule>
  </conditionalFormatting>
  <conditionalFormatting sqref="D33">
    <cfRule type="cellIs" dxfId="44" priority="27" operator="equal">
      <formula>$D$40</formula>
    </cfRule>
  </conditionalFormatting>
  <conditionalFormatting sqref="D34">
    <cfRule type="cellIs" dxfId="43" priority="26" operator="equal">
      <formula>$D$41</formula>
    </cfRule>
  </conditionalFormatting>
  <conditionalFormatting sqref="D35">
    <cfRule type="cellIs" dxfId="42" priority="25" operator="equal">
      <formula>$D$42</formula>
    </cfRule>
  </conditionalFormatting>
  <conditionalFormatting sqref="D36">
    <cfRule type="cellIs" dxfId="41" priority="24" operator="equal">
      <formula>$D$43</formula>
    </cfRule>
  </conditionalFormatting>
  <conditionalFormatting sqref="E32">
    <cfRule type="cellIs" dxfId="40" priority="23" operator="equal">
      <formula>$E$39</formula>
    </cfRule>
  </conditionalFormatting>
  <conditionalFormatting sqref="E33">
    <cfRule type="cellIs" dxfId="39" priority="22" operator="equal">
      <formula>$E$40</formula>
    </cfRule>
  </conditionalFormatting>
  <conditionalFormatting sqref="E34">
    <cfRule type="cellIs" dxfId="38" priority="21" operator="equal">
      <formula>$E$41</formula>
    </cfRule>
  </conditionalFormatting>
  <conditionalFormatting sqref="E35">
    <cfRule type="cellIs" dxfId="37" priority="20" operator="equal">
      <formula>$E$42</formula>
    </cfRule>
  </conditionalFormatting>
  <conditionalFormatting sqref="E36">
    <cfRule type="cellIs" dxfId="36" priority="19" operator="equal">
      <formula>$E$43</formula>
    </cfRule>
  </conditionalFormatting>
  <conditionalFormatting sqref="F32">
    <cfRule type="cellIs" dxfId="35" priority="18" operator="equal">
      <formula>$F$39</formula>
    </cfRule>
  </conditionalFormatting>
  <conditionalFormatting sqref="F33">
    <cfRule type="cellIs" dxfId="34" priority="17" operator="equal">
      <formula>$F$40</formula>
    </cfRule>
  </conditionalFormatting>
  <conditionalFormatting sqref="F34">
    <cfRule type="cellIs" dxfId="33" priority="16" operator="equal">
      <formula>$F$41</formula>
    </cfRule>
  </conditionalFormatting>
  <conditionalFormatting sqref="F35">
    <cfRule type="cellIs" dxfId="32" priority="15" operator="equal">
      <formula>$F$42</formula>
    </cfRule>
  </conditionalFormatting>
  <conditionalFormatting sqref="F36">
    <cfRule type="cellIs" dxfId="31" priority="14" operator="equal">
      <formula>$F$43</formula>
    </cfRule>
  </conditionalFormatting>
  <conditionalFormatting sqref="G32">
    <cfRule type="cellIs" dxfId="30" priority="13" operator="equal">
      <formula>$G$39</formula>
    </cfRule>
  </conditionalFormatting>
  <conditionalFormatting sqref="G33">
    <cfRule type="cellIs" dxfId="29" priority="12" operator="equal">
      <formula>$G$40</formula>
    </cfRule>
  </conditionalFormatting>
  <conditionalFormatting sqref="G34">
    <cfRule type="cellIs" dxfId="28" priority="11" operator="equal">
      <formula>$G$41</formula>
    </cfRule>
  </conditionalFormatting>
  <conditionalFormatting sqref="G35">
    <cfRule type="cellIs" dxfId="27" priority="10" operator="equal">
      <formula>$G$42</formula>
    </cfRule>
  </conditionalFormatting>
  <conditionalFormatting sqref="G36">
    <cfRule type="cellIs" dxfId="26" priority="9" operator="equal">
      <formula>$G$43</formula>
    </cfRule>
  </conditionalFormatting>
  <conditionalFormatting sqref="D21">
    <cfRule type="cellIs" dxfId="25" priority="5" operator="equal">
      <formula>"$i$4*b4"</formula>
    </cfRule>
    <cfRule type="cellIs" dxfId="24" priority="6" operator="equal">
      <formula>"$i$6*b4"</formula>
    </cfRule>
  </conditionalFormatting>
  <conditionalFormatting sqref="D16:D20">
    <cfRule type="cellIs" dxfId="23" priority="1" operator="equal">
      <formula>"$i$4*b4"</formula>
    </cfRule>
    <cfRule type="cellIs" dxfId="22" priority="2" operator="equal">
      <formula>"$i$6*b4"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Hypotheaire leningen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2024-01-18T16:30:20Z</dcterms:modified>
</cp:coreProperties>
</file>