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A85F101A-F471-4780-9B53-847D2C71139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91029"/>
</workbook>
</file>

<file path=xl/calcChain.xml><?xml version="1.0" encoding="utf-8"?>
<calcChain xmlns="http://schemas.openxmlformats.org/spreadsheetml/2006/main">
  <c r="B62" i="1" l="1"/>
  <c r="B61" i="1" l="1"/>
  <c r="D62" i="1"/>
  <c r="C62" i="1"/>
  <c r="B63" i="1"/>
  <c r="B60" i="1"/>
  <c r="D63" i="1" l="1"/>
  <c r="C63" i="1"/>
  <c r="B59" i="1"/>
  <c r="D60" i="1"/>
  <c r="C60" i="1"/>
  <c r="D61" i="1"/>
  <c r="C61" i="1"/>
  <c r="E62" i="1"/>
  <c r="B64" i="1"/>
  <c r="B58" i="1"/>
  <c r="B40" i="1"/>
  <c r="B57" i="1" l="1"/>
  <c r="D58" i="1"/>
  <c r="C58" i="1"/>
  <c r="D40" i="1"/>
  <c r="C40" i="1"/>
  <c r="D64" i="1"/>
  <c r="C64" i="1"/>
  <c r="D59" i="1"/>
  <c r="C59" i="1"/>
  <c r="B65" i="1"/>
  <c r="B41" i="1"/>
  <c r="B39" i="1"/>
  <c r="E63" i="1"/>
  <c r="E61" i="1"/>
  <c r="D39" i="1" l="1"/>
  <c r="C39" i="1"/>
  <c r="D65" i="1"/>
  <c r="C65" i="1"/>
  <c r="D41" i="1"/>
  <c r="C41" i="1"/>
  <c r="D57" i="1"/>
  <c r="C57" i="1"/>
  <c r="E57" i="1" s="1"/>
  <c r="B38" i="1"/>
  <c r="B42" i="1"/>
  <c r="B66" i="1"/>
  <c r="E64" i="1"/>
  <c r="E60" i="1"/>
  <c r="E40" i="1"/>
  <c r="B18" i="1"/>
  <c r="D66" i="1" l="1"/>
  <c r="C66" i="1"/>
  <c r="D38" i="1"/>
  <c r="C38" i="1"/>
  <c r="D42" i="1"/>
  <c r="C42" i="1"/>
  <c r="D18" i="1"/>
  <c r="C18" i="1"/>
  <c r="B43" i="1"/>
  <c r="B67" i="1"/>
  <c r="B37" i="1"/>
  <c r="E65" i="1"/>
  <c r="E59" i="1"/>
  <c r="E41" i="1"/>
  <c r="E39" i="1"/>
  <c r="B19" i="1"/>
  <c r="B17" i="1"/>
  <c r="D67" i="1" l="1"/>
  <c r="C67" i="1"/>
  <c r="D37" i="1"/>
  <c r="C37" i="1"/>
  <c r="D43" i="1"/>
  <c r="C43" i="1"/>
  <c r="C17" i="1"/>
  <c r="D17" i="1"/>
  <c r="C19" i="1"/>
  <c r="D19" i="1"/>
  <c r="B68" i="1"/>
  <c r="B36" i="1"/>
  <c r="B44" i="1"/>
  <c r="B16" i="1"/>
  <c r="B20" i="1"/>
  <c r="E66" i="1"/>
  <c r="E58" i="1"/>
  <c r="E18" i="1"/>
  <c r="B35" i="1" l="1"/>
  <c r="D36" i="1"/>
  <c r="C36" i="1"/>
  <c r="D44" i="1"/>
  <c r="C44" i="1"/>
  <c r="D68" i="1"/>
  <c r="C68" i="1"/>
  <c r="D20" i="1"/>
  <c r="C20" i="1"/>
  <c r="D16" i="1"/>
  <c r="C16" i="1"/>
  <c r="B45" i="1"/>
  <c r="E17" i="1"/>
  <c r="B15" i="1"/>
  <c r="B21" i="1"/>
  <c r="E67" i="1"/>
  <c r="E19" i="1"/>
  <c r="E37" i="1"/>
  <c r="E38" i="1"/>
  <c r="D45" i="1" l="1"/>
  <c r="C45" i="1"/>
  <c r="D35" i="1"/>
  <c r="C35" i="1"/>
  <c r="E35" i="1" s="1"/>
  <c r="C15" i="1"/>
  <c r="D15" i="1"/>
  <c r="C21" i="1"/>
  <c r="D21" i="1"/>
  <c r="B46" i="1"/>
  <c r="E16" i="1"/>
  <c r="B22" i="1"/>
  <c r="B14" i="1"/>
  <c r="E68" i="1"/>
  <c r="E20" i="1"/>
  <c r="E42" i="1"/>
  <c r="E36" i="1"/>
  <c r="D46" i="1" l="1"/>
  <c r="C46" i="1"/>
  <c r="D22" i="1"/>
  <c r="C22" i="1"/>
  <c r="B13" i="1"/>
  <c r="D14" i="1"/>
  <c r="C14" i="1"/>
  <c r="E15" i="1"/>
  <c r="B23" i="1"/>
  <c r="E21" i="1"/>
  <c r="E43" i="1"/>
  <c r="C23" i="1" l="1"/>
  <c r="D23" i="1"/>
  <c r="D13" i="1"/>
  <c r="C13" i="1"/>
  <c r="B24" i="1"/>
  <c r="E14" i="1"/>
  <c r="E22" i="1"/>
  <c r="E44" i="1"/>
  <c r="E13" i="1" l="1"/>
  <c r="D24" i="1"/>
  <c r="C24" i="1"/>
  <c r="E45" i="1"/>
  <c r="E23" i="1"/>
  <c r="E46" i="1" l="1"/>
  <c r="E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B4" authorId="0" shapeId="0" xr:uid="{00000000-0006-0000-0000-000001000000}">
      <text>
        <r>
          <rPr>
            <sz val="9"/>
            <color indexed="81"/>
            <rFont val="Tahoma"/>
            <family val="2"/>
          </rPr>
          <t>De huidige koers</t>
        </r>
      </text>
    </comment>
    <comment ref="B5" authorId="0" shapeId="0" xr:uid="{00000000-0006-0000-0000-000002000000}">
      <text>
        <r>
          <rPr>
            <sz val="9"/>
            <color indexed="81"/>
            <rFont val="Tahoma"/>
            <family val="2"/>
          </rPr>
          <t>De stapgrootte tussen de getallen van de onderliggende waarde getallen op de horizontale as</t>
        </r>
      </text>
    </comment>
    <comment ref="B26" authorId="0" shapeId="0" xr:uid="{00000000-0006-0000-0000-000003000000}">
      <text>
        <r>
          <rPr>
            <sz val="9"/>
            <color indexed="81"/>
            <rFont val="Tahoma"/>
            <family val="2"/>
          </rPr>
          <t>De huidige koers</t>
        </r>
      </text>
    </comment>
    <comment ref="B27" authorId="0" shapeId="0" xr:uid="{00000000-0006-0000-0000-000004000000}">
      <text>
        <r>
          <rPr>
            <sz val="9"/>
            <color indexed="81"/>
            <rFont val="Tahoma"/>
            <family val="2"/>
          </rPr>
          <t>De stapgrootte tussen de getallen van de onderliggende waarde getallen op de horizontale as</t>
        </r>
      </text>
    </comment>
    <comment ref="B48" authorId="0" shapeId="0" xr:uid="{00000000-0006-0000-0000-000005000000}">
      <text>
        <r>
          <rPr>
            <sz val="9"/>
            <color indexed="81"/>
            <rFont val="Tahoma"/>
            <family val="2"/>
          </rPr>
          <t>De huidige koers</t>
        </r>
      </text>
    </comment>
    <comment ref="B49" authorId="0" shapeId="0" xr:uid="{00000000-0006-0000-0000-000006000000}">
      <text>
        <r>
          <rPr>
            <sz val="9"/>
            <color indexed="81"/>
            <rFont val="Tahoma"/>
            <family val="2"/>
          </rPr>
          <t>De stapgrootte tussen de getallen van de onderliggende waarde getallen op de horizontale as</t>
        </r>
      </text>
    </comment>
  </commentList>
</comments>
</file>

<file path=xl/sharedStrings.xml><?xml version="1.0" encoding="utf-8"?>
<sst xmlns="http://schemas.openxmlformats.org/spreadsheetml/2006/main" count="39" uniqueCount="15">
  <si>
    <t>Aantal opties</t>
  </si>
  <si>
    <t>Prijs optie</t>
  </si>
  <si>
    <t>Stapgrootte</t>
  </si>
  <si>
    <t>Uitoefenprijs</t>
  </si>
  <si>
    <t>Onderliggende 
waarde</t>
  </si>
  <si>
    <t xml:space="preserve">Resultaat 
kopen </t>
  </si>
  <si>
    <t>Resultaat 
schrijven</t>
  </si>
  <si>
    <t>Resultaat 
spread</t>
  </si>
  <si>
    <t xml:space="preserve">Resultaat 
call kopen </t>
  </si>
  <si>
    <t>Resultaat 
put kopen</t>
  </si>
  <si>
    <t>Resultaat 
straddle</t>
  </si>
  <si>
    <t xml:space="preserve">Vul de gele cellen in om het resultaat van je investering te zien bij verschillende koersen van de onderliggende waarde. </t>
  </si>
  <si>
    <t>www.jdjong.nl</t>
  </si>
  <si>
    <t>Beurskoers</t>
  </si>
  <si>
    <t>Pas eventueel de horizontale as aan door de beurskoers en de stapgrootte te veranderen.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</si>
</sst>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0%"/>
    <numFmt numFmtId="165" formatCode="0.000000000%"/>
    <numFmt numFmtId="166" formatCode="&quot;€&quot;\ #,##0.00"/>
  </numFmts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0" fillId="0" borderId="6" xfId="0" applyBorder="1"/>
    <xf numFmtId="166" fontId="2" fillId="0" borderId="1" xfId="0" applyNumberFormat="1" applyFont="1" applyBorder="1"/>
    <xf numFmtId="0" fontId="6" fillId="0" borderId="2" xfId="1" applyBorder="1"/>
    <xf numFmtId="0" fontId="5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1" fillId="3" borderId="9" xfId="0" applyFont="1" applyFill="1" applyBorder="1" applyAlignment="1">
      <alignment wrapText="1"/>
    </xf>
    <xf numFmtId="166" fontId="2" fillId="0" borderId="9" xfId="0" applyNumberFormat="1" applyFont="1" applyBorder="1"/>
    <xf numFmtId="0" fontId="0" fillId="0" borderId="7" xfId="0" applyBorder="1"/>
    <xf numFmtId="0" fontId="1" fillId="4" borderId="9" xfId="0" applyFont="1" applyFill="1" applyBorder="1" applyAlignment="1">
      <alignment wrapText="1"/>
    </xf>
    <xf numFmtId="0" fontId="1" fillId="5" borderId="9" xfId="0" applyFont="1" applyFill="1" applyBorder="1" applyAlignment="1">
      <alignment wrapText="1"/>
    </xf>
    <xf numFmtId="0" fontId="5" fillId="0" borderId="10" xfId="0" applyFont="1" applyBorder="1"/>
    <xf numFmtId="0" fontId="0" fillId="0" borderId="11" xfId="0" applyBorder="1"/>
    <xf numFmtId="0" fontId="0" fillId="0" borderId="12" xfId="0" applyBorder="1"/>
    <xf numFmtId="166" fontId="2" fillId="2" borderId="3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66" fontId="2" fillId="2" borderId="1" xfId="0" applyNumberFormat="1" applyFon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2">
    <cellStyle name="Hyperlink" xfId="1" builtinId="8"/>
    <cellStyle name="Standaard" xfId="0" builtinId="0"/>
  </cellStyles>
  <dxfs count="13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A2D668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Blad1!$B$35:$B$46</c:f>
              <c:numCache>
                <c:formatCode>"€"\ #,##0.00</c:formatCode>
                <c:ptCount val="12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</c:v>
                </c:pt>
              </c:numCache>
            </c:numRef>
          </c:cat>
          <c:val>
            <c:numRef>
              <c:f>Blad1!$E$35:$E$46</c:f>
              <c:numCache>
                <c:formatCode>"€"\ #,##0.00</c:formatCode>
                <c:ptCount val="12"/>
                <c:pt idx="0">
                  <c:v>-1250</c:v>
                </c:pt>
                <c:pt idx="1">
                  <c:v>-1000</c:v>
                </c:pt>
                <c:pt idx="2">
                  <c:v>-750</c:v>
                </c:pt>
                <c:pt idx="3">
                  <c:v>-500</c:v>
                </c:pt>
                <c:pt idx="4">
                  <c:v>-250</c:v>
                </c:pt>
                <c:pt idx="5">
                  <c:v>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9A-4E2B-88A3-D624D97DB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252160"/>
        <c:axId val="177143808"/>
      </c:lineChart>
      <c:catAx>
        <c:axId val="170252160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Onderliggende waarde</a:t>
                </a:r>
              </a:p>
            </c:rich>
          </c:tx>
          <c:overlay val="0"/>
        </c:title>
        <c:numFmt formatCode="&quot;€&quot;\ #,##0.00" sourceLinked="1"/>
        <c:majorTickMark val="out"/>
        <c:minorTickMark val="none"/>
        <c:tickLblPos val="nextTo"/>
        <c:txPr>
          <a:bodyPr/>
          <a:lstStyle/>
          <a:p>
            <a:pPr>
              <a:defRPr sz="1100" b="1" i="0" baseline="0"/>
            </a:pPr>
            <a:endParaRPr lang="nl-NL"/>
          </a:p>
        </c:txPr>
        <c:crossAx val="177143808"/>
        <c:crosses val="autoZero"/>
        <c:auto val="1"/>
        <c:lblAlgn val="ctr"/>
        <c:lblOffset val="100"/>
        <c:noMultiLvlLbl val="0"/>
      </c:catAx>
      <c:valAx>
        <c:axId val="1771438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Resultaat</a:t>
                </a:r>
              </a:p>
            </c:rich>
          </c:tx>
          <c:overlay val="0"/>
        </c:title>
        <c:numFmt formatCode="&quot;€&quot;#,##0.00_);[Red]\(&quot;€&quot;#,##0.00\)" sourceLinked="0"/>
        <c:majorTickMark val="out"/>
        <c:minorTickMark val="none"/>
        <c:tickLblPos val="nextTo"/>
        <c:txPr>
          <a:bodyPr/>
          <a:lstStyle/>
          <a:p>
            <a:pPr>
              <a:defRPr sz="1100" b="1" i="0" baseline="0"/>
            </a:pPr>
            <a:endParaRPr lang="nl-NL"/>
          </a:p>
        </c:txPr>
        <c:crossAx val="170252160"/>
        <c:crosses val="autoZero"/>
        <c:crossBetween val="midCat"/>
      </c:valAx>
      <c:spPr>
        <a:gradFill>
          <a:gsLst>
            <a:gs pos="0">
              <a:srgbClr val="92D050"/>
            </a:gs>
            <a:gs pos="50000">
              <a:schemeClr val="accent3">
                <a:lumMod val="40000"/>
                <a:lumOff val="60000"/>
              </a:schemeClr>
            </a:gs>
            <a:gs pos="100000">
              <a:schemeClr val="accent3">
                <a:lumMod val="22000"/>
                <a:lumOff val="78000"/>
              </a:schemeClr>
            </a:gs>
          </a:gsLst>
          <a:lin ang="5400000" scaled="0"/>
        </a:gradFill>
        <a:scene3d>
          <a:camera prst="orthographicFront"/>
          <a:lightRig rig="threePt" dir="t"/>
        </a:scene3d>
        <a:sp3d>
          <a:bevelT/>
        </a:sp3d>
      </c:spPr>
    </c:plotArea>
    <c:plotVisOnly val="1"/>
    <c:dispBlanksAs val="gap"/>
    <c:showDLblsOverMax val="0"/>
  </c:chart>
  <c:spPr>
    <a:ln>
      <a:noFill/>
    </a:ln>
    <a:scene3d>
      <a:camera prst="orthographicFront"/>
      <a:lightRig rig="threePt" dir="t"/>
    </a:scene3d>
    <a:sp3d prstMaterial="matte"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24512943298651"/>
          <c:y val="4.504320496012397E-2"/>
          <c:w val="0.8465113925036255"/>
          <c:h val="0.82850202568035936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Blad1!$B$13:$B$24</c:f>
              <c:numCache>
                <c:formatCode>"€"\ #,##0.00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</c:numCache>
            </c:numRef>
          </c:cat>
          <c:val>
            <c:numRef>
              <c:f>Blad1!$E$13:$E$24</c:f>
              <c:numCache>
                <c:formatCode>"€"\ #,##0.00</c:formatCode>
                <c:ptCount val="12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400</c:v>
                </c:pt>
                <c:pt idx="8">
                  <c:v>400</c:v>
                </c:pt>
                <c:pt idx="9">
                  <c:v>400</c:v>
                </c:pt>
                <c:pt idx="10">
                  <c:v>400</c:v>
                </c:pt>
                <c:pt idx="11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9F-43B6-BF18-73D5614DF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176576"/>
        <c:axId val="177178496"/>
      </c:lineChart>
      <c:catAx>
        <c:axId val="17717657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Onderliggende  waarde</a:t>
                </a:r>
              </a:p>
            </c:rich>
          </c:tx>
          <c:overlay val="0"/>
        </c:title>
        <c:numFmt formatCode="&quot;€&quot;\ #,##0.00" sourceLinked="1"/>
        <c:majorTickMark val="out"/>
        <c:minorTickMark val="none"/>
        <c:tickLblPos val="nextTo"/>
        <c:txPr>
          <a:bodyPr/>
          <a:lstStyle/>
          <a:p>
            <a:pPr>
              <a:defRPr sz="1100" b="1" i="0" baseline="0"/>
            </a:pPr>
            <a:endParaRPr lang="nl-NL"/>
          </a:p>
        </c:txPr>
        <c:crossAx val="177178496"/>
        <c:crosses val="autoZero"/>
        <c:auto val="1"/>
        <c:lblAlgn val="ctr"/>
        <c:lblOffset val="100"/>
        <c:noMultiLvlLbl val="0"/>
      </c:catAx>
      <c:valAx>
        <c:axId val="177178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l-NL"/>
                  <a:t>Resultaat</a:t>
                </a:r>
              </a:p>
            </c:rich>
          </c:tx>
          <c:overlay val="0"/>
        </c:title>
        <c:numFmt formatCode="&quot;€&quot;#,##0.00_);[Red]\(&quot;€&quot;#,##0.00\)" sourceLinked="0"/>
        <c:majorTickMark val="out"/>
        <c:minorTickMark val="none"/>
        <c:tickLblPos val="nextTo"/>
        <c:txPr>
          <a:bodyPr/>
          <a:lstStyle/>
          <a:p>
            <a:pPr>
              <a:defRPr sz="1100" b="1" i="0" baseline="0"/>
            </a:pPr>
            <a:endParaRPr lang="nl-NL"/>
          </a:p>
        </c:txPr>
        <c:crossAx val="177176576"/>
        <c:crosses val="autoZero"/>
        <c:crossBetween val="midCat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scene3d>
          <a:camera prst="orthographicFront"/>
          <a:lightRig rig="threePt" dir="t"/>
        </a:scene3d>
        <a:sp3d>
          <a:bevelT/>
        </a:sp3d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/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3"/>
          <c:order val="0"/>
          <c:spPr>
            <a:ln w="38100">
              <a:solidFill>
                <a:srgbClr val="FFFF00"/>
              </a:solidFill>
            </a:ln>
          </c:spPr>
          <c:marker>
            <c:symbol val="none"/>
          </c:marker>
          <c:cat>
            <c:numRef>
              <c:f>Blad1!$B$57:$B$68</c:f>
              <c:numCache>
                <c:formatCode>"€"\ #,##0.00</c:formatCode>
                <c:ptCount val="12"/>
                <c:pt idx="0">
                  <c:v>16.499999999999996</c:v>
                </c:pt>
                <c:pt idx="1">
                  <c:v>23.199999999999996</c:v>
                </c:pt>
                <c:pt idx="2">
                  <c:v>29.899999999999995</c:v>
                </c:pt>
                <c:pt idx="3">
                  <c:v>36.599999999999994</c:v>
                </c:pt>
                <c:pt idx="4">
                  <c:v>43.3</c:v>
                </c:pt>
                <c:pt idx="5">
                  <c:v>50</c:v>
                </c:pt>
                <c:pt idx="6">
                  <c:v>56.7</c:v>
                </c:pt>
                <c:pt idx="7">
                  <c:v>63.400000000000006</c:v>
                </c:pt>
                <c:pt idx="8">
                  <c:v>70.100000000000009</c:v>
                </c:pt>
                <c:pt idx="9">
                  <c:v>76.800000000000011</c:v>
                </c:pt>
                <c:pt idx="10">
                  <c:v>83.500000000000014</c:v>
                </c:pt>
                <c:pt idx="11">
                  <c:v>90.200000000000017</c:v>
                </c:pt>
              </c:numCache>
            </c:numRef>
          </c:cat>
          <c:val>
            <c:numRef>
              <c:f>Blad1!$E$57:$E$68</c:f>
              <c:numCache>
                <c:formatCode>"€"\ #,##0.00</c:formatCode>
                <c:ptCount val="12"/>
                <c:pt idx="0">
                  <c:v>2680</c:v>
                </c:pt>
                <c:pt idx="1">
                  <c:v>2010.0000000000005</c:v>
                </c:pt>
                <c:pt idx="2">
                  <c:v>1340.0000000000005</c:v>
                </c:pt>
                <c:pt idx="3">
                  <c:v>670.00000000000045</c:v>
                </c:pt>
                <c:pt idx="4">
                  <c:v>0</c:v>
                </c:pt>
                <c:pt idx="5">
                  <c:v>-670</c:v>
                </c:pt>
                <c:pt idx="6">
                  <c:v>0</c:v>
                </c:pt>
                <c:pt idx="7">
                  <c:v>670.00000000000057</c:v>
                </c:pt>
                <c:pt idx="8">
                  <c:v>1340.0000000000009</c:v>
                </c:pt>
                <c:pt idx="9">
                  <c:v>2010.0000000000014</c:v>
                </c:pt>
                <c:pt idx="10">
                  <c:v>2680.0000000000014</c:v>
                </c:pt>
                <c:pt idx="11">
                  <c:v>3350.0000000000018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36-4772-9D5F-6303E86F8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206784"/>
        <c:axId val="177208704"/>
      </c:lineChart>
      <c:catAx>
        <c:axId val="177206784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Onderliggende waarde</a:t>
                </a:r>
              </a:p>
            </c:rich>
          </c:tx>
          <c:overlay val="0"/>
        </c:title>
        <c:numFmt formatCode="&quot;€&quot;\ #,##0.00" sourceLinked="1"/>
        <c:majorTickMark val="out"/>
        <c:minorTickMark val="none"/>
        <c:tickLblPos val="nextTo"/>
        <c:txPr>
          <a:bodyPr/>
          <a:lstStyle/>
          <a:p>
            <a:pPr>
              <a:defRPr sz="1100" b="1" i="0" baseline="0">
                <a:solidFill>
                  <a:schemeClr val="tx1"/>
                </a:solidFill>
              </a:defRPr>
            </a:pPr>
            <a:endParaRPr lang="nl-NL"/>
          </a:p>
        </c:txPr>
        <c:crossAx val="177208704"/>
        <c:crosses val="autoZero"/>
        <c:auto val="1"/>
        <c:lblAlgn val="ctr"/>
        <c:lblOffset val="100"/>
        <c:noMultiLvlLbl val="0"/>
      </c:catAx>
      <c:valAx>
        <c:axId val="1772087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Resultaat</a:t>
                </a:r>
              </a:p>
            </c:rich>
          </c:tx>
          <c:overlay val="0"/>
        </c:title>
        <c:numFmt formatCode="&quot;€&quot;#,##0.00_);[Red]\(&quot;€&quot;#,##0.00\)" sourceLinked="0"/>
        <c:majorTickMark val="out"/>
        <c:minorTickMark val="none"/>
        <c:tickLblPos val="nextTo"/>
        <c:txPr>
          <a:bodyPr/>
          <a:lstStyle/>
          <a:p>
            <a:pPr>
              <a:defRPr sz="1100" b="1" i="0" baseline="0"/>
            </a:pPr>
            <a:endParaRPr lang="nl-NL"/>
          </a:p>
        </c:txPr>
        <c:crossAx val="177206784"/>
        <c:crosses val="autoZero"/>
        <c:crossBetween val="midCat"/>
      </c:valAx>
      <c:spPr>
        <a:gradFill>
          <a:gsLst>
            <a:gs pos="0">
              <a:schemeClr val="accent3">
                <a:lumMod val="60000"/>
                <a:lumOff val="40000"/>
              </a:schemeClr>
            </a:gs>
            <a:gs pos="50000">
              <a:schemeClr val="accent1">
                <a:lumMod val="60000"/>
                <a:lumOff val="40000"/>
              </a:schemeClr>
            </a:gs>
            <a:gs pos="100000">
              <a:schemeClr val="accent1">
                <a:lumMod val="20000"/>
                <a:lumOff val="80000"/>
              </a:schemeClr>
            </a:gs>
          </a:gsLst>
          <a:lin ang="5400000" scaled="0"/>
        </a:gradFill>
        <a:scene3d>
          <a:camera prst="orthographicFront"/>
          <a:lightRig rig="threePt" dir="t"/>
        </a:scene3d>
        <a:sp3d>
          <a:bevelT/>
        </a:sp3d>
      </c:spPr>
    </c:plotArea>
    <c:plotVisOnly val="1"/>
    <c:dispBlanksAs val="gap"/>
    <c:showDLblsOverMax val="0"/>
  </c:chart>
  <c:spPr>
    <a:ln>
      <a:noFill/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27</xdr:row>
      <xdr:rowOff>52386</xdr:rowOff>
    </xdr:from>
    <xdr:to>
      <xdr:col>16</xdr:col>
      <xdr:colOff>276225</xdr:colOff>
      <xdr:row>45</xdr:row>
      <xdr:rowOff>104775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5</xdr:row>
      <xdr:rowOff>85725</xdr:rowOff>
    </xdr:from>
    <xdr:to>
      <xdr:col>16</xdr:col>
      <xdr:colOff>304800</xdr:colOff>
      <xdr:row>23</xdr:row>
      <xdr:rowOff>57150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190500</xdr:colOff>
      <xdr:row>49</xdr:row>
      <xdr:rowOff>38100</xdr:rowOff>
    </xdr:from>
    <xdr:to>
      <xdr:col>16</xdr:col>
      <xdr:colOff>295275</xdr:colOff>
      <xdr:row>67</xdr:row>
      <xdr:rowOff>85726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1295400</xdr:colOff>
      <xdr:row>5</xdr:row>
      <xdr:rowOff>19050</xdr:rowOff>
    </xdr:from>
    <xdr:to>
      <xdr:col>5</xdr:col>
      <xdr:colOff>23475</xdr:colOff>
      <xdr:row>6</xdr:row>
      <xdr:rowOff>2250</xdr:rowOff>
    </xdr:to>
    <xdr:sp macro="" textlink="">
      <xdr:nvSpPr>
        <xdr:cNvPr id="2" name="Afgeronde rechtho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95400" y="552450"/>
          <a:ext cx="2700000" cy="288000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/>
            <a:t>            Call optie kopen</a:t>
          </a:r>
        </a:p>
      </xdr:txBody>
    </xdr:sp>
    <xdr:clientData/>
  </xdr:twoCellAnchor>
  <xdr:twoCellAnchor>
    <xdr:from>
      <xdr:col>1</xdr:col>
      <xdr:colOff>1285873</xdr:colOff>
      <xdr:row>8</xdr:row>
      <xdr:rowOff>9525</xdr:rowOff>
    </xdr:from>
    <xdr:to>
      <xdr:col>5</xdr:col>
      <xdr:colOff>13948</xdr:colOff>
      <xdr:row>9</xdr:row>
      <xdr:rowOff>11775</xdr:rowOff>
    </xdr:to>
    <xdr:sp macro="" textlink="">
      <xdr:nvSpPr>
        <xdr:cNvPr id="8" name="Afgeronde rechthoe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85873" y="1419225"/>
          <a:ext cx="2700000" cy="288000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/>
            <a:t>          Call optie schrijven</a:t>
          </a:r>
        </a:p>
      </xdr:txBody>
    </xdr:sp>
    <xdr:clientData/>
  </xdr:twoCellAnchor>
  <xdr:twoCellAnchor>
    <xdr:from>
      <xdr:col>1</xdr:col>
      <xdr:colOff>1304925</xdr:colOff>
      <xdr:row>27</xdr:row>
      <xdr:rowOff>9525</xdr:rowOff>
    </xdr:from>
    <xdr:to>
      <xdr:col>5</xdr:col>
      <xdr:colOff>33000</xdr:colOff>
      <xdr:row>28</xdr:row>
      <xdr:rowOff>30825</xdr:rowOff>
    </xdr:to>
    <xdr:sp macro="" textlink="">
      <xdr:nvSpPr>
        <xdr:cNvPr id="9" name="Afgeronde rechthoe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304925" y="5943600"/>
          <a:ext cx="2700000" cy="288000"/>
        </a:xfrm>
        <a:prstGeom prst="roundRect">
          <a:avLst/>
        </a:prstGeom>
        <a:solidFill>
          <a:srgbClr val="92D05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/>
            <a:t>             </a:t>
          </a:r>
          <a:r>
            <a:rPr lang="nl-NL" sz="1400">
              <a:solidFill>
                <a:srgbClr val="FF0000"/>
              </a:solidFill>
            </a:rPr>
            <a:t>Put</a:t>
          </a:r>
          <a:r>
            <a:rPr lang="nl-NL" sz="1400"/>
            <a:t> </a:t>
          </a:r>
          <a:r>
            <a:rPr lang="nl-NL" sz="1400">
              <a:solidFill>
                <a:srgbClr val="FF0000"/>
              </a:solidFill>
            </a:rPr>
            <a:t>optie</a:t>
          </a:r>
          <a:r>
            <a:rPr lang="nl-NL" sz="1400"/>
            <a:t> </a:t>
          </a:r>
          <a:r>
            <a:rPr lang="nl-NL" sz="1400">
              <a:solidFill>
                <a:srgbClr val="FF0000"/>
              </a:solidFill>
            </a:rPr>
            <a:t>kopen</a:t>
          </a:r>
        </a:p>
      </xdr:txBody>
    </xdr:sp>
    <xdr:clientData/>
  </xdr:twoCellAnchor>
  <xdr:twoCellAnchor>
    <xdr:from>
      <xdr:col>1</xdr:col>
      <xdr:colOff>1295399</xdr:colOff>
      <xdr:row>30</xdr:row>
      <xdr:rowOff>0</xdr:rowOff>
    </xdr:from>
    <xdr:to>
      <xdr:col>5</xdr:col>
      <xdr:colOff>23474</xdr:colOff>
      <xdr:row>31</xdr:row>
      <xdr:rowOff>2250</xdr:rowOff>
    </xdr:to>
    <xdr:sp macro="" textlink="">
      <xdr:nvSpPr>
        <xdr:cNvPr id="10" name="Afgeronde rechtho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95399" y="6772275"/>
          <a:ext cx="2700000" cy="288000"/>
        </a:xfrm>
        <a:prstGeom prst="roundRect">
          <a:avLst/>
        </a:prstGeom>
        <a:solidFill>
          <a:srgbClr val="92D05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>
              <a:solidFill>
                <a:srgbClr val="FF0000"/>
              </a:solidFill>
            </a:rPr>
            <a:t>           Put optie schrijven</a:t>
          </a:r>
        </a:p>
      </xdr:txBody>
    </xdr:sp>
    <xdr:clientData/>
  </xdr:twoCellAnchor>
  <xdr:twoCellAnchor>
    <xdr:from>
      <xdr:col>2</xdr:col>
      <xdr:colOff>0</xdr:colOff>
      <xdr:row>49</xdr:row>
      <xdr:rowOff>9525</xdr:rowOff>
    </xdr:from>
    <xdr:to>
      <xdr:col>5</xdr:col>
      <xdr:colOff>42525</xdr:colOff>
      <xdr:row>50</xdr:row>
      <xdr:rowOff>11775</xdr:rowOff>
    </xdr:to>
    <xdr:sp macro="" textlink="">
      <xdr:nvSpPr>
        <xdr:cNvPr id="12" name="Afgeronde rechthoe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314450" y="11306175"/>
          <a:ext cx="2700000" cy="288000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/>
            <a:t>             Call optie kopen</a:t>
          </a:r>
        </a:p>
      </xdr:txBody>
    </xdr:sp>
    <xdr:clientData/>
  </xdr:twoCellAnchor>
  <xdr:twoCellAnchor>
    <xdr:from>
      <xdr:col>1</xdr:col>
      <xdr:colOff>1304925</xdr:colOff>
      <xdr:row>52</xdr:row>
      <xdr:rowOff>19050</xdr:rowOff>
    </xdr:from>
    <xdr:to>
      <xdr:col>5</xdr:col>
      <xdr:colOff>33000</xdr:colOff>
      <xdr:row>53</xdr:row>
      <xdr:rowOff>21300</xdr:rowOff>
    </xdr:to>
    <xdr:sp macro="" textlink="">
      <xdr:nvSpPr>
        <xdr:cNvPr id="13" name="Afgeronde rechthoe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304925" y="12172950"/>
          <a:ext cx="2700000" cy="288000"/>
        </a:xfrm>
        <a:prstGeom prst="roundRect">
          <a:avLst/>
        </a:prstGeom>
        <a:solidFill>
          <a:srgbClr val="92D05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/>
            <a:t>             </a:t>
          </a:r>
          <a:r>
            <a:rPr lang="nl-NL" sz="1400">
              <a:solidFill>
                <a:srgbClr val="FF0000"/>
              </a:solidFill>
            </a:rPr>
            <a:t>Put</a:t>
          </a:r>
          <a:r>
            <a:rPr lang="nl-NL" sz="1400"/>
            <a:t> </a:t>
          </a:r>
          <a:r>
            <a:rPr lang="nl-NL" sz="1400">
              <a:solidFill>
                <a:srgbClr val="FF0000"/>
              </a:solidFill>
            </a:rPr>
            <a:t>optie</a:t>
          </a:r>
          <a:r>
            <a:rPr lang="nl-NL" sz="1400"/>
            <a:t> </a:t>
          </a:r>
          <a:r>
            <a:rPr lang="nl-NL" sz="1400">
              <a:solidFill>
                <a:srgbClr val="FF0000"/>
              </a:solidFill>
            </a:rPr>
            <a:t>kopen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djong.nl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70"/>
  <sheetViews>
    <sheetView tabSelected="1" zoomScale="110" zoomScaleNormal="110" workbookViewId="0">
      <selection activeCell="T56" sqref="T56"/>
    </sheetView>
  </sheetViews>
  <sheetFormatPr defaultRowHeight="15" x14ac:dyDescent="0.25"/>
  <cols>
    <col min="1" max="1" width="2.85546875" customWidth="1"/>
    <col min="2" max="2" width="19.7109375" customWidth="1"/>
    <col min="3" max="3" width="13.5703125" customWidth="1"/>
    <col min="4" max="4" width="13.28515625" customWidth="1"/>
    <col min="5" max="5" width="13.7109375" customWidth="1"/>
    <col min="6" max="7" width="10.5703125" bestFit="1" customWidth="1"/>
    <col min="8" max="8" width="14.28515625" bestFit="1" customWidth="1"/>
    <col min="9" max="9" width="15.28515625" bestFit="1" customWidth="1"/>
  </cols>
  <sheetData>
    <row r="1" spans="2:17" ht="12.75" customHeight="1" thickBot="1" x14ac:dyDescent="0.3"/>
    <row r="2" spans="2:17" ht="24" thickTop="1" x14ac:dyDescent="0.35">
      <c r="B2" s="23" t="s">
        <v>11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2:17" ht="24" thickBot="1" x14ac:dyDescent="0.4">
      <c r="B3" s="15" t="s">
        <v>14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4" t="s">
        <v>12</v>
      </c>
      <c r="P3" s="5"/>
      <c r="Q3" s="7"/>
    </row>
    <row r="4" spans="2:17" ht="21" customHeight="1" thickTop="1" x14ac:dyDescent="0.25">
      <c r="B4" s="16" t="s">
        <v>13</v>
      </c>
      <c r="C4" s="26">
        <v>25</v>
      </c>
      <c r="H4" s="1"/>
      <c r="I4" s="2"/>
      <c r="Q4" s="6"/>
    </row>
    <row r="5" spans="2:17" ht="21" customHeight="1" x14ac:dyDescent="0.25">
      <c r="B5" s="17" t="s">
        <v>2</v>
      </c>
      <c r="C5" s="27">
        <v>5</v>
      </c>
      <c r="F5" s="3"/>
      <c r="H5" s="3"/>
      <c r="Q5" s="6"/>
    </row>
    <row r="6" spans="2:17" ht="24" customHeight="1" x14ac:dyDescent="0.35">
      <c r="B6" s="12"/>
      <c r="C6" s="4">
        <v>18</v>
      </c>
      <c r="F6" s="3"/>
      <c r="H6" s="3"/>
      <c r="Q6" s="6"/>
    </row>
    <row r="7" spans="2:17" ht="22.5" customHeight="1" x14ac:dyDescent="0.25">
      <c r="B7" s="12"/>
      <c r="C7" s="11" t="s">
        <v>3</v>
      </c>
      <c r="D7" s="11" t="s">
        <v>1</v>
      </c>
      <c r="E7" s="11" t="s">
        <v>0</v>
      </c>
      <c r="Q7" s="6"/>
    </row>
    <row r="8" spans="2:17" ht="22.5" customHeight="1" x14ac:dyDescent="0.25">
      <c r="B8" s="12"/>
      <c r="C8" s="28">
        <v>30</v>
      </c>
      <c r="D8" s="28">
        <v>5</v>
      </c>
      <c r="E8" s="27">
        <v>1</v>
      </c>
      <c r="Q8" s="6"/>
    </row>
    <row r="9" spans="2:17" ht="22.5" customHeight="1" x14ac:dyDescent="0.35">
      <c r="B9" s="12"/>
      <c r="C9" s="4"/>
      <c r="Q9" s="6"/>
    </row>
    <row r="10" spans="2:17" ht="22.5" customHeight="1" x14ac:dyDescent="0.25">
      <c r="B10" s="12"/>
      <c r="C10" s="11" t="s">
        <v>3</v>
      </c>
      <c r="D10" s="11" t="s">
        <v>1</v>
      </c>
      <c r="E10" s="11" t="s">
        <v>0</v>
      </c>
      <c r="Q10" s="6"/>
    </row>
    <row r="11" spans="2:17" ht="22.5" customHeight="1" x14ac:dyDescent="0.25">
      <c r="B11" s="12"/>
      <c r="C11" s="28">
        <v>35</v>
      </c>
      <c r="D11" s="28">
        <v>4</v>
      </c>
      <c r="E11" s="27">
        <v>1</v>
      </c>
      <c r="Q11" s="6"/>
    </row>
    <row r="12" spans="2:17" ht="42" x14ac:dyDescent="0.35">
      <c r="B12" s="18" t="s">
        <v>4</v>
      </c>
      <c r="C12" s="8" t="s">
        <v>5</v>
      </c>
      <c r="D12" s="8" t="s">
        <v>6</v>
      </c>
      <c r="E12" s="8" t="s">
        <v>7</v>
      </c>
      <c r="Q12" s="6"/>
    </row>
    <row r="13" spans="2:17" ht="15.75" x14ac:dyDescent="0.25">
      <c r="B13" s="19">
        <f>B14-$C$5</f>
        <v>0</v>
      </c>
      <c r="C13" s="13">
        <f>IF(B13-$C$8&lt;=0,-$D$8,B13-$C$8-$D$8)*$E$8*100</f>
        <v>-500</v>
      </c>
      <c r="D13" s="13">
        <f>IF($C$11-B13&gt;=0,$D$11,$C$11-B13+$D$11)*$E$11*100</f>
        <v>400</v>
      </c>
      <c r="E13" s="13">
        <f>C13+D13</f>
        <v>-100</v>
      </c>
      <c r="Q13" s="6"/>
    </row>
    <row r="14" spans="2:17" ht="15.75" x14ac:dyDescent="0.25">
      <c r="B14" s="19">
        <f>B15-$C$5</f>
        <v>5</v>
      </c>
      <c r="C14" s="13">
        <f t="shared" ref="C14:C24" si="0">IF(B14-$C$8&lt;=0,-$D$8,B14-$C$8-$D$8)*$E$8*100</f>
        <v>-500</v>
      </c>
      <c r="D14" s="13">
        <f t="shared" ref="D14:D24" si="1">IF($C$11-B14&gt;=0,$D$11,$C$11-B14+$D$11)*$E$11*100</f>
        <v>400</v>
      </c>
      <c r="E14" s="13">
        <f>C14+D14</f>
        <v>-100</v>
      </c>
      <c r="Q14" s="6"/>
    </row>
    <row r="15" spans="2:17" ht="15.75" x14ac:dyDescent="0.25">
      <c r="B15" s="19">
        <f>B16-$C$5</f>
        <v>10</v>
      </c>
      <c r="C15" s="13">
        <f t="shared" si="0"/>
        <v>-500</v>
      </c>
      <c r="D15" s="13">
        <f t="shared" si="1"/>
        <v>400</v>
      </c>
      <c r="E15" s="13">
        <f t="shared" ref="E15:E24" si="2">C15+D15</f>
        <v>-100</v>
      </c>
      <c r="Q15" s="6"/>
    </row>
    <row r="16" spans="2:17" ht="15.75" x14ac:dyDescent="0.25">
      <c r="B16" s="19">
        <f>B17-$C$5</f>
        <v>15</v>
      </c>
      <c r="C16" s="13">
        <f t="shared" si="0"/>
        <v>-500</v>
      </c>
      <c r="D16" s="13">
        <f t="shared" si="1"/>
        <v>400</v>
      </c>
      <c r="E16" s="13">
        <f t="shared" si="2"/>
        <v>-100</v>
      </c>
      <c r="Q16" s="6"/>
    </row>
    <row r="17" spans="2:17" ht="15.75" x14ac:dyDescent="0.25">
      <c r="B17" s="19">
        <f>B18-$C$5</f>
        <v>20</v>
      </c>
      <c r="C17" s="13">
        <f t="shared" si="0"/>
        <v>-500</v>
      </c>
      <c r="D17" s="13">
        <f t="shared" si="1"/>
        <v>400</v>
      </c>
      <c r="E17" s="13">
        <f t="shared" si="2"/>
        <v>-100</v>
      </c>
      <c r="Q17" s="6"/>
    </row>
    <row r="18" spans="2:17" ht="15.75" x14ac:dyDescent="0.25">
      <c r="B18" s="19">
        <f>C4</f>
        <v>25</v>
      </c>
      <c r="C18" s="13">
        <f t="shared" si="0"/>
        <v>-500</v>
      </c>
      <c r="D18" s="13">
        <f t="shared" si="1"/>
        <v>400</v>
      </c>
      <c r="E18" s="13">
        <f t="shared" si="2"/>
        <v>-100</v>
      </c>
      <c r="Q18" s="6"/>
    </row>
    <row r="19" spans="2:17" ht="15.75" x14ac:dyDescent="0.25">
      <c r="B19" s="19">
        <f t="shared" ref="B19:B24" si="3">B18+$C$5</f>
        <v>30</v>
      </c>
      <c r="C19" s="13">
        <f t="shared" si="0"/>
        <v>-500</v>
      </c>
      <c r="D19" s="13">
        <f t="shared" si="1"/>
        <v>400</v>
      </c>
      <c r="E19" s="13">
        <f t="shared" si="2"/>
        <v>-100</v>
      </c>
      <c r="Q19" s="6"/>
    </row>
    <row r="20" spans="2:17" ht="15.75" x14ac:dyDescent="0.25">
      <c r="B20" s="19">
        <f t="shared" si="3"/>
        <v>35</v>
      </c>
      <c r="C20" s="13">
        <f t="shared" si="0"/>
        <v>0</v>
      </c>
      <c r="D20" s="13">
        <f t="shared" si="1"/>
        <v>400</v>
      </c>
      <c r="E20" s="13">
        <f t="shared" si="2"/>
        <v>400</v>
      </c>
      <c r="Q20" s="6"/>
    </row>
    <row r="21" spans="2:17" ht="15.75" x14ac:dyDescent="0.25">
      <c r="B21" s="19">
        <f t="shared" si="3"/>
        <v>40</v>
      </c>
      <c r="C21" s="13">
        <f t="shared" si="0"/>
        <v>500</v>
      </c>
      <c r="D21" s="13">
        <f t="shared" si="1"/>
        <v>-100</v>
      </c>
      <c r="E21" s="13">
        <f t="shared" si="2"/>
        <v>400</v>
      </c>
      <c r="Q21" s="6"/>
    </row>
    <row r="22" spans="2:17" ht="15.75" x14ac:dyDescent="0.25">
      <c r="B22" s="19">
        <f t="shared" si="3"/>
        <v>45</v>
      </c>
      <c r="C22" s="13">
        <f t="shared" si="0"/>
        <v>1000</v>
      </c>
      <c r="D22" s="13">
        <f t="shared" si="1"/>
        <v>-600</v>
      </c>
      <c r="E22" s="13">
        <f t="shared" si="2"/>
        <v>400</v>
      </c>
      <c r="Q22" s="6"/>
    </row>
    <row r="23" spans="2:17" ht="15.75" x14ac:dyDescent="0.25">
      <c r="B23" s="19">
        <f t="shared" si="3"/>
        <v>50</v>
      </c>
      <c r="C23" s="13">
        <f t="shared" si="0"/>
        <v>1500</v>
      </c>
      <c r="D23" s="13">
        <f t="shared" si="1"/>
        <v>-1100</v>
      </c>
      <c r="E23" s="13">
        <f t="shared" si="2"/>
        <v>400</v>
      </c>
      <c r="Q23" s="6"/>
    </row>
    <row r="24" spans="2:17" ht="15.75" x14ac:dyDescent="0.25">
      <c r="B24" s="19">
        <f t="shared" si="3"/>
        <v>55</v>
      </c>
      <c r="C24" s="13">
        <f t="shared" si="0"/>
        <v>2000</v>
      </c>
      <c r="D24" s="13">
        <f t="shared" si="1"/>
        <v>-1600</v>
      </c>
      <c r="E24" s="13">
        <f t="shared" si="2"/>
        <v>400</v>
      </c>
      <c r="Q24" s="6"/>
    </row>
    <row r="25" spans="2:17" ht="15.75" thickBot="1" x14ac:dyDescent="0.3">
      <c r="B25" s="20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7"/>
    </row>
    <row r="26" spans="2:17" ht="21" customHeight="1" thickTop="1" x14ac:dyDescent="0.25">
      <c r="B26" s="16" t="s">
        <v>13</v>
      </c>
      <c r="C26" s="26">
        <v>12.5</v>
      </c>
      <c r="Q26" s="6"/>
    </row>
    <row r="27" spans="2:17" ht="21" customHeight="1" x14ac:dyDescent="0.25">
      <c r="B27" s="17" t="s">
        <v>2</v>
      </c>
      <c r="C27" s="27">
        <v>2.5</v>
      </c>
      <c r="Q27" s="6"/>
    </row>
    <row r="28" spans="2:17" ht="21" x14ac:dyDescent="0.35">
      <c r="B28" s="12"/>
      <c r="C28" s="4"/>
      <c r="Q28" s="6"/>
    </row>
    <row r="29" spans="2:17" ht="22.5" customHeight="1" x14ac:dyDescent="0.25">
      <c r="B29" s="12"/>
      <c r="C29" s="11" t="s">
        <v>3</v>
      </c>
      <c r="D29" s="11" t="s">
        <v>1</v>
      </c>
      <c r="E29" s="11" t="s">
        <v>0</v>
      </c>
      <c r="Q29" s="6"/>
    </row>
    <row r="30" spans="2:17" ht="22.5" customHeight="1" x14ac:dyDescent="0.25">
      <c r="B30" s="12"/>
      <c r="C30" s="29">
        <v>15</v>
      </c>
      <c r="D30" s="29">
        <v>2.5</v>
      </c>
      <c r="E30" s="30"/>
      <c r="Q30" s="6"/>
    </row>
    <row r="31" spans="2:17" ht="22.5" customHeight="1" x14ac:dyDescent="0.35">
      <c r="B31" s="12"/>
      <c r="C31" s="4"/>
      <c r="Q31" s="6"/>
    </row>
    <row r="32" spans="2:17" ht="22.5" customHeight="1" x14ac:dyDescent="0.25">
      <c r="B32" s="12"/>
      <c r="C32" s="11" t="s">
        <v>3</v>
      </c>
      <c r="D32" s="11" t="s">
        <v>1</v>
      </c>
      <c r="E32" s="11" t="s">
        <v>0</v>
      </c>
      <c r="Q32" s="6"/>
    </row>
    <row r="33" spans="2:17" ht="22.5" customHeight="1" x14ac:dyDescent="0.25">
      <c r="B33" s="12"/>
      <c r="C33" s="29">
        <v>15</v>
      </c>
      <c r="D33" s="29">
        <v>2.5</v>
      </c>
      <c r="E33" s="30">
        <v>1</v>
      </c>
      <c r="Q33" s="6"/>
    </row>
    <row r="34" spans="2:17" ht="42" x14ac:dyDescent="0.35">
      <c r="B34" s="21" t="s">
        <v>4</v>
      </c>
      <c r="C34" s="9" t="s">
        <v>5</v>
      </c>
      <c r="D34" s="9" t="s">
        <v>6</v>
      </c>
      <c r="E34" s="9" t="s">
        <v>7</v>
      </c>
      <c r="Q34" s="6"/>
    </row>
    <row r="35" spans="2:17" ht="15.75" x14ac:dyDescent="0.25">
      <c r="B35" s="19">
        <f>B36-$C$27</f>
        <v>0</v>
      </c>
      <c r="C35" s="13">
        <f>IF($C$30-B35&gt;=0,$C$30-B35-$D$30,-$D$30)*$E$30*100</f>
        <v>0</v>
      </c>
      <c r="D35" s="13">
        <f>IF(B35-$C$33&lt;=0,B35-$C$33+$D$33,$D$33)*$E$33*100</f>
        <v>-1250</v>
      </c>
      <c r="E35" s="13">
        <f t="shared" ref="E35" si="4">C35+D35</f>
        <v>-1250</v>
      </c>
      <c r="Q35" s="6"/>
    </row>
    <row r="36" spans="2:17" ht="15.75" x14ac:dyDescent="0.25">
      <c r="B36" s="19">
        <f>B37-$C$27</f>
        <v>2.5</v>
      </c>
      <c r="C36" s="13">
        <f t="shared" ref="C36:C46" si="5">IF($C$30-B36&gt;=0,$C$30-B36-$D$30,-$D$30)*$E$30*100</f>
        <v>0</v>
      </c>
      <c r="D36" s="13">
        <f t="shared" ref="D36:D46" si="6">IF(B36-$C$33&lt;=0,B36-$C$33+$D$33,$D$33)*$E$33*100</f>
        <v>-1000</v>
      </c>
      <c r="E36" s="13">
        <f t="shared" ref="E36:E46" si="7">C36+D36</f>
        <v>-1000</v>
      </c>
      <c r="Q36" s="6"/>
    </row>
    <row r="37" spans="2:17" ht="15.75" x14ac:dyDescent="0.25">
      <c r="B37" s="19">
        <f>B38-$C$27</f>
        <v>5</v>
      </c>
      <c r="C37" s="13">
        <f t="shared" si="5"/>
        <v>0</v>
      </c>
      <c r="D37" s="13">
        <f t="shared" si="6"/>
        <v>-750</v>
      </c>
      <c r="E37" s="13">
        <f t="shared" si="7"/>
        <v>-750</v>
      </c>
      <c r="Q37" s="6"/>
    </row>
    <row r="38" spans="2:17" ht="15.75" x14ac:dyDescent="0.25">
      <c r="B38" s="19">
        <f>B39-$C$27</f>
        <v>7.5</v>
      </c>
      <c r="C38" s="13">
        <f t="shared" si="5"/>
        <v>0</v>
      </c>
      <c r="D38" s="13">
        <f t="shared" si="6"/>
        <v>-500</v>
      </c>
      <c r="E38" s="13">
        <f t="shared" si="7"/>
        <v>-500</v>
      </c>
      <c r="Q38" s="6"/>
    </row>
    <row r="39" spans="2:17" ht="15.75" x14ac:dyDescent="0.25">
      <c r="B39" s="19">
        <f>B40-$C$27</f>
        <v>10</v>
      </c>
      <c r="C39" s="13">
        <f t="shared" si="5"/>
        <v>0</v>
      </c>
      <c r="D39" s="13">
        <f t="shared" si="6"/>
        <v>-250</v>
      </c>
      <c r="E39" s="13">
        <f t="shared" si="7"/>
        <v>-250</v>
      </c>
      <c r="Q39" s="6"/>
    </row>
    <row r="40" spans="2:17" ht="15.75" x14ac:dyDescent="0.25">
      <c r="B40" s="19">
        <f>C26</f>
        <v>12.5</v>
      </c>
      <c r="C40" s="13">
        <f t="shared" si="5"/>
        <v>0</v>
      </c>
      <c r="D40" s="13">
        <f t="shared" si="6"/>
        <v>0</v>
      </c>
      <c r="E40" s="13">
        <f t="shared" si="7"/>
        <v>0</v>
      </c>
      <c r="Q40" s="6"/>
    </row>
    <row r="41" spans="2:17" ht="15.75" x14ac:dyDescent="0.25">
      <c r="B41" s="19">
        <f t="shared" ref="B41:B46" si="8">B40+$C$27</f>
        <v>15</v>
      </c>
      <c r="C41" s="13">
        <f t="shared" si="5"/>
        <v>0</v>
      </c>
      <c r="D41" s="13">
        <f t="shared" si="6"/>
        <v>250</v>
      </c>
      <c r="E41" s="13">
        <f t="shared" si="7"/>
        <v>250</v>
      </c>
      <c r="Q41" s="6"/>
    </row>
    <row r="42" spans="2:17" ht="15.75" x14ac:dyDescent="0.25">
      <c r="B42" s="19">
        <f t="shared" si="8"/>
        <v>17.5</v>
      </c>
      <c r="C42" s="13">
        <f t="shared" si="5"/>
        <v>0</v>
      </c>
      <c r="D42" s="13">
        <f t="shared" si="6"/>
        <v>250</v>
      </c>
      <c r="E42" s="13">
        <f t="shared" si="7"/>
        <v>250</v>
      </c>
      <c r="Q42" s="6"/>
    </row>
    <row r="43" spans="2:17" ht="15.75" x14ac:dyDescent="0.25">
      <c r="B43" s="19">
        <f t="shared" si="8"/>
        <v>20</v>
      </c>
      <c r="C43" s="13">
        <f t="shared" si="5"/>
        <v>0</v>
      </c>
      <c r="D43" s="13">
        <f t="shared" si="6"/>
        <v>250</v>
      </c>
      <c r="E43" s="13">
        <f t="shared" si="7"/>
        <v>250</v>
      </c>
      <c r="Q43" s="6"/>
    </row>
    <row r="44" spans="2:17" ht="15.75" x14ac:dyDescent="0.25">
      <c r="B44" s="19">
        <f t="shared" si="8"/>
        <v>22.5</v>
      </c>
      <c r="C44" s="13">
        <f t="shared" si="5"/>
        <v>0</v>
      </c>
      <c r="D44" s="13">
        <f t="shared" si="6"/>
        <v>250</v>
      </c>
      <c r="E44" s="13">
        <f t="shared" si="7"/>
        <v>250</v>
      </c>
      <c r="Q44" s="6"/>
    </row>
    <row r="45" spans="2:17" ht="15.75" x14ac:dyDescent="0.25">
      <c r="B45" s="19">
        <f t="shared" si="8"/>
        <v>25</v>
      </c>
      <c r="C45" s="13">
        <f t="shared" si="5"/>
        <v>0</v>
      </c>
      <c r="D45" s="13">
        <f t="shared" si="6"/>
        <v>250</v>
      </c>
      <c r="E45" s="13">
        <f t="shared" si="7"/>
        <v>250</v>
      </c>
      <c r="Q45" s="6"/>
    </row>
    <row r="46" spans="2:17" ht="15.75" x14ac:dyDescent="0.25">
      <c r="B46" s="19">
        <f t="shared" si="8"/>
        <v>27.5</v>
      </c>
      <c r="C46" s="13">
        <f t="shared" si="5"/>
        <v>0</v>
      </c>
      <c r="D46" s="13">
        <f t="shared" si="6"/>
        <v>250</v>
      </c>
      <c r="E46" s="13">
        <f t="shared" si="7"/>
        <v>250</v>
      </c>
      <c r="Q46" s="6"/>
    </row>
    <row r="47" spans="2:17" ht="15.75" thickBot="1" x14ac:dyDescent="0.3">
      <c r="B47" s="20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7"/>
    </row>
    <row r="48" spans="2:17" ht="21" customHeight="1" thickTop="1" x14ac:dyDescent="0.25">
      <c r="B48" s="16" t="s">
        <v>13</v>
      </c>
      <c r="C48" s="26">
        <v>50</v>
      </c>
      <c r="Q48" s="6"/>
    </row>
    <row r="49" spans="2:18" ht="21" customHeight="1" x14ac:dyDescent="0.25">
      <c r="B49" s="17" t="s">
        <v>2</v>
      </c>
      <c r="C49" s="27">
        <v>6.7</v>
      </c>
      <c r="Q49" s="6"/>
    </row>
    <row r="50" spans="2:18" ht="22.5" customHeight="1" x14ac:dyDescent="0.35">
      <c r="B50" s="12"/>
      <c r="C50" s="4"/>
      <c r="Q50" s="6"/>
    </row>
    <row r="51" spans="2:18" ht="22.5" customHeight="1" x14ac:dyDescent="0.25">
      <c r="B51" s="12"/>
      <c r="C51" s="11" t="s">
        <v>3</v>
      </c>
      <c r="D51" s="11" t="s">
        <v>1</v>
      </c>
      <c r="E51" s="11" t="s">
        <v>0</v>
      </c>
      <c r="Q51" s="6"/>
    </row>
    <row r="52" spans="2:18" ht="22.5" customHeight="1" x14ac:dyDescent="0.25">
      <c r="B52" s="12"/>
      <c r="C52" s="29">
        <v>50</v>
      </c>
      <c r="D52" s="29">
        <v>3.9</v>
      </c>
      <c r="E52" s="30">
        <v>1</v>
      </c>
      <c r="Q52" s="6"/>
    </row>
    <row r="53" spans="2:18" ht="22.5" customHeight="1" x14ac:dyDescent="0.35">
      <c r="B53" s="12"/>
      <c r="C53" s="4"/>
      <c r="Q53" s="6"/>
    </row>
    <row r="54" spans="2:18" ht="22.5" customHeight="1" x14ac:dyDescent="0.25">
      <c r="B54" s="12"/>
      <c r="C54" s="11" t="s">
        <v>3</v>
      </c>
      <c r="D54" s="11" t="s">
        <v>1</v>
      </c>
      <c r="E54" s="11" t="s">
        <v>0</v>
      </c>
      <c r="Q54" s="6"/>
    </row>
    <row r="55" spans="2:18" ht="22.5" customHeight="1" x14ac:dyDescent="0.25">
      <c r="B55" s="12"/>
      <c r="C55" s="29">
        <v>50</v>
      </c>
      <c r="D55" s="29">
        <v>2.8</v>
      </c>
      <c r="E55" s="30">
        <v>1</v>
      </c>
      <c r="Q55" s="6"/>
    </row>
    <row r="56" spans="2:18" ht="42" customHeight="1" x14ac:dyDescent="0.35">
      <c r="B56" s="22" t="s">
        <v>4</v>
      </c>
      <c r="C56" s="10" t="s">
        <v>8</v>
      </c>
      <c r="D56" s="10" t="s">
        <v>9</v>
      </c>
      <c r="E56" s="10" t="s">
        <v>10</v>
      </c>
      <c r="Q56" s="6"/>
      <c r="R56" s="12"/>
    </row>
    <row r="57" spans="2:18" ht="15.75" x14ac:dyDescent="0.25">
      <c r="B57" s="19">
        <f>B58-$C$49</f>
        <v>16.499999999999996</v>
      </c>
      <c r="C57" s="13">
        <f>IF(B57-$C$52&lt;=0,-$D$52,B57-$C$52-$D$52)*$E$52*100</f>
        <v>-390</v>
      </c>
      <c r="D57" s="13">
        <f>IF($C$55-B57&gt;=0,$C$55-B57-$D$55,-$D$55)*$E$55*100</f>
        <v>3070</v>
      </c>
      <c r="E57" s="13">
        <f t="shared" ref="E57" si="9">C57+D57</f>
        <v>2680</v>
      </c>
      <c r="Q57" s="6"/>
    </row>
    <row r="58" spans="2:18" ht="15.75" x14ac:dyDescent="0.25">
      <c r="B58" s="19">
        <f>B59-$C$49</f>
        <v>23.199999999999996</v>
      </c>
      <c r="C58" s="13">
        <f t="shared" ref="C58:C68" si="10">IF(B58-$C$52&lt;=0,-$D$52,B58-$C$52-$D$52)*$E$52*100</f>
        <v>-390</v>
      </c>
      <c r="D58" s="13">
        <f t="shared" ref="D58:D68" si="11">IF($C$55-B58&gt;=0,$C$55-B58-$D$55,-$D$55)*$E$55*100</f>
        <v>2400.0000000000005</v>
      </c>
      <c r="E58" s="13">
        <f t="shared" ref="E58:E68" si="12">C58+D58</f>
        <v>2010.0000000000005</v>
      </c>
      <c r="Q58" s="6"/>
    </row>
    <row r="59" spans="2:18" ht="15.75" x14ac:dyDescent="0.25">
      <c r="B59" s="19">
        <f>B60-$C$49</f>
        <v>29.899999999999995</v>
      </c>
      <c r="C59" s="13">
        <f t="shared" si="10"/>
        <v>-390</v>
      </c>
      <c r="D59" s="13">
        <f t="shared" si="11"/>
        <v>1730.0000000000005</v>
      </c>
      <c r="E59" s="13">
        <f t="shared" si="12"/>
        <v>1340.0000000000005</v>
      </c>
      <c r="Q59" s="6"/>
    </row>
    <row r="60" spans="2:18" ht="15.75" x14ac:dyDescent="0.25">
      <c r="B60" s="19">
        <f>B61-$C$49</f>
        <v>36.599999999999994</v>
      </c>
      <c r="C60" s="13">
        <f t="shared" si="10"/>
        <v>-390</v>
      </c>
      <c r="D60" s="13">
        <f t="shared" si="11"/>
        <v>1060.0000000000005</v>
      </c>
      <c r="E60" s="13">
        <f t="shared" si="12"/>
        <v>670.00000000000045</v>
      </c>
      <c r="Q60" s="6"/>
    </row>
    <row r="61" spans="2:18" ht="15.75" x14ac:dyDescent="0.25">
      <c r="B61" s="19">
        <f>B62-$C$49</f>
        <v>43.3</v>
      </c>
      <c r="C61" s="13">
        <f t="shared" si="10"/>
        <v>-390</v>
      </c>
      <c r="D61" s="13">
        <f t="shared" si="11"/>
        <v>390.00000000000028</v>
      </c>
      <c r="E61" s="13">
        <f t="shared" si="12"/>
        <v>0</v>
      </c>
      <c r="Q61" s="6"/>
    </row>
    <row r="62" spans="2:18" ht="15.75" x14ac:dyDescent="0.25">
      <c r="B62" s="19">
        <f>C48</f>
        <v>50</v>
      </c>
      <c r="C62" s="13">
        <f t="shared" si="10"/>
        <v>-390</v>
      </c>
      <c r="D62" s="13">
        <f t="shared" si="11"/>
        <v>-280</v>
      </c>
      <c r="E62" s="13">
        <f t="shared" si="12"/>
        <v>-670</v>
      </c>
      <c r="Q62" s="6"/>
    </row>
    <row r="63" spans="2:18" ht="15.75" x14ac:dyDescent="0.25">
      <c r="B63" s="19">
        <f t="shared" ref="B63:B68" si="13">B62+$C$49</f>
        <v>56.7</v>
      </c>
      <c r="C63" s="13">
        <f t="shared" si="10"/>
        <v>280.00000000000028</v>
      </c>
      <c r="D63" s="13">
        <f t="shared" si="11"/>
        <v>-280</v>
      </c>
      <c r="E63" s="13">
        <f t="shared" si="12"/>
        <v>0</v>
      </c>
      <c r="Q63" s="6"/>
    </row>
    <row r="64" spans="2:18" ht="15.75" x14ac:dyDescent="0.25">
      <c r="B64" s="19">
        <f t="shared" si="13"/>
        <v>63.400000000000006</v>
      </c>
      <c r="C64" s="13">
        <f t="shared" si="10"/>
        <v>950.00000000000057</v>
      </c>
      <c r="D64" s="13">
        <f t="shared" si="11"/>
        <v>-280</v>
      </c>
      <c r="E64" s="13">
        <f t="shared" si="12"/>
        <v>670.00000000000057</v>
      </c>
      <c r="Q64" s="6"/>
    </row>
    <row r="65" spans="2:17" ht="15.75" x14ac:dyDescent="0.25">
      <c r="B65" s="19">
        <f t="shared" si="13"/>
        <v>70.100000000000009</v>
      </c>
      <c r="C65" s="13">
        <f t="shared" si="10"/>
        <v>1620.0000000000009</v>
      </c>
      <c r="D65" s="13">
        <f t="shared" si="11"/>
        <v>-280</v>
      </c>
      <c r="E65" s="13">
        <f t="shared" si="12"/>
        <v>1340.0000000000009</v>
      </c>
      <c r="Q65" s="6"/>
    </row>
    <row r="66" spans="2:17" ht="15.75" x14ac:dyDescent="0.25">
      <c r="B66" s="19">
        <f t="shared" si="13"/>
        <v>76.800000000000011</v>
      </c>
      <c r="C66" s="13">
        <f t="shared" si="10"/>
        <v>2290.0000000000014</v>
      </c>
      <c r="D66" s="13">
        <f t="shared" si="11"/>
        <v>-280</v>
      </c>
      <c r="E66" s="13">
        <f t="shared" si="12"/>
        <v>2010.0000000000014</v>
      </c>
      <c r="Q66" s="6"/>
    </row>
    <row r="67" spans="2:17" ht="15.75" x14ac:dyDescent="0.25">
      <c r="B67" s="19">
        <f t="shared" si="13"/>
        <v>83.500000000000014</v>
      </c>
      <c r="C67" s="13">
        <f t="shared" si="10"/>
        <v>2960.0000000000014</v>
      </c>
      <c r="D67" s="13">
        <f t="shared" si="11"/>
        <v>-280</v>
      </c>
      <c r="E67" s="13">
        <f t="shared" si="12"/>
        <v>2680.0000000000014</v>
      </c>
      <c r="Q67" s="6"/>
    </row>
    <row r="68" spans="2:17" ht="15.75" x14ac:dyDescent="0.25">
      <c r="B68" s="19">
        <f t="shared" si="13"/>
        <v>90.200000000000017</v>
      </c>
      <c r="C68" s="13">
        <f t="shared" si="10"/>
        <v>3630.0000000000018</v>
      </c>
      <c r="D68" s="13">
        <f t="shared" si="11"/>
        <v>-280</v>
      </c>
      <c r="E68" s="13">
        <f t="shared" si="12"/>
        <v>3350.0000000000018</v>
      </c>
      <c r="Q68" s="6"/>
    </row>
    <row r="69" spans="2:17" ht="15.75" thickBot="1" x14ac:dyDescent="0.3">
      <c r="B69" s="20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7"/>
    </row>
    <row r="70" spans="2:17" ht="15.75" thickTop="1" x14ac:dyDescent="0.25"/>
  </sheetData>
  <sheetProtection algorithmName="SHA-512" hashValue="hMiSEiy+bZT1NL+1JFV3J5zTIO3HwLBw+KhDmP08Bjk0f0qGsU5wUAV9z1b3J95OvoONuwvCRvQI/l5scq18aQ==" saltValue="BXTVLnPrby8I51+Ca2a1zA==" spinCount="100000" sheet="1" objects="1" scenarios="1"/>
  <sortState xmlns:xlrd2="http://schemas.microsoft.com/office/spreadsheetml/2017/richdata2" ref="D30:D41">
    <sortCondition ref="D30"/>
  </sortState>
  <conditionalFormatting sqref="C36:E46">
    <cfRule type="cellIs" dxfId="12" priority="36" operator="lessThan">
      <formula>0</formula>
    </cfRule>
    <cfRule type="cellIs" dxfId="11" priority="37" operator="greaterThan">
      <formula>0</formula>
    </cfRule>
  </conditionalFormatting>
  <conditionalFormatting sqref="C58:E68">
    <cfRule type="cellIs" dxfId="10" priority="34" operator="lessThan">
      <formula>0</formula>
    </cfRule>
    <cfRule type="cellIs" dxfId="9" priority="35" operator="greaterThan">
      <formula>0</formula>
    </cfRule>
  </conditionalFormatting>
  <conditionalFormatting sqref="C35:E35 C35:D46">
    <cfRule type="cellIs" dxfId="8" priority="26" operator="lessThan">
      <formula>0</formula>
    </cfRule>
    <cfRule type="cellIs" dxfId="7" priority="27" operator="greaterThan">
      <formula>0</formula>
    </cfRule>
  </conditionalFormatting>
  <conditionalFormatting sqref="C57:E57 C57:D68">
    <cfRule type="cellIs" dxfId="6" priority="22" operator="lessThan">
      <formula>0</formula>
    </cfRule>
    <cfRule type="cellIs" dxfId="5" priority="23" operator="greaterThan">
      <formula>0</formula>
    </cfRule>
  </conditionalFormatting>
  <conditionalFormatting sqref="C13:E24">
    <cfRule type="cellIs" dxfId="4" priority="9" operator="greaterThan">
      <formula>0</formula>
    </cfRule>
    <cfRule type="cellIs" dxfId="3" priority="8" operator="lessThan">
      <formula>0</formula>
    </cfRule>
  </conditionalFormatting>
  <conditionalFormatting sqref="B13:B24">
    <cfRule type="cellIs" dxfId="2" priority="5" operator="equal">
      <formula>$C$4</formula>
    </cfRule>
  </conditionalFormatting>
  <conditionalFormatting sqref="B35:B46">
    <cfRule type="cellIs" dxfId="1" priority="2" operator="equal">
      <formula>$C$26</formula>
    </cfRule>
  </conditionalFormatting>
  <conditionalFormatting sqref="B57:B68">
    <cfRule type="cellIs" dxfId="0" priority="1" operator="equal">
      <formula>$C$48</formula>
    </cfRule>
  </conditionalFormatting>
  <hyperlinks>
    <hyperlink ref="O3" r:id="rId1" xr:uid="{00000000-0004-0000-0000-000000000000}"/>
  </hyperlinks>
  <pageMargins left="0.7" right="0.7" top="0.75" bottom="0.75" header="0.3" footer="0.3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2024-01-18T16:34:52Z</dcterms:modified>
</cp:coreProperties>
</file>